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Questa_cartella_di_lavoro" defaultThemeVersion="124226"/>
  <bookViews>
    <workbookView xWindow="240" yWindow="555" windowWidth="19320" windowHeight="7395" firstSheet="1" activeTab="3"/>
  </bookViews>
  <sheets>
    <sheet name="SAS Solutions Worksheet Hidden" sheetId="4" state="veryHidden" r:id="rId1"/>
    <sheet name="SP" sheetId="5" r:id="rId2"/>
    <sheet name="crediti e debiti" sheetId="8" r:id="rId3"/>
    <sheet name="SP ministeriale comparato" sheetId="7" r:id="rId4"/>
  </sheets>
  <externalReferences>
    <externalReference r:id="rId5"/>
  </externalReferences>
  <definedNames>
    <definedName name="_xlnm._FilterDatabase" localSheetId="1" hidden="1">SP!$A$9:$C$444</definedName>
    <definedName name="_xlnm.Print_Area" localSheetId="3">'SP ministeriale comparato'!$B$1:$N$190</definedName>
    <definedName name="NewTable1">SP!$A$4:$C$444</definedName>
    <definedName name="NewTable2">'crediti e debiti'!$A$1:$D$189</definedName>
    <definedName name="_xlnm.Print_Titles" localSheetId="3">'SP ministeriale comparato'!$1:$5</definedName>
  </definedNames>
  <calcPr calcId="145621" fullPrecision="0"/>
</workbook>
</file>

<file path=xl/calcChain.xml><?xml version="1.0" encoding="utf-8"?>
<calcChain xmlns="http://schemas.openxmlformats.org/spreadsheetml/2006/main">
  <c r="L4" i="7" l="1"/>
  <c r="K4" i="7"/>
  <c r="M1" i="7" l="1"/>
  <c r="L136" i="7" l="1"/>
  <c r="K136" i="7"/>
  <c r="K137" i="7"/>
  <c r="K6" i="7" l="1"/>
  <c r="L8" i="7"/>
  <c r="J173" i="7" l="1"/>
  <c r="J174" i="7"/>
  <c r="I172" i="7"/>
  <c r="I171" i="7"/>
  <c r="I170" i="7"/>
  <c r="I169" i="7"/>
  <c r="I168" i="7"/>
  <c r="I167" i="7"/>
  <c r="I166" i="7"/>
  <c r="I165" i="7"/>
  <c r="I164" i="7"/>
  <c r="I160" i="7"/>
  <c r="I159" i="7"/>
  <c r="I158" i="7"/>
  <c r="J156" i="7"/>
  <c r="J157" i="7"/>
  <c r="I155" i="7"/>
  <c r="I153" i="7"/>
  <c r="I156" i="7"/>
  <c r="I157" i="7"/>
  <c r="I152" i="7"/>
  <c r="I151" i="7"/>
  <c r="I150" i="7"/>
  <c r="J86" i="7"/>
  <c r="I85" i="7"/>
  <c r="I84" i="7"/>
  <c r="I90" i="7"/>
  <c r="I89" i="7"/>
  <c r="I88" i="7"/>
  <c r="I87" i="7"/>
  <c r="I83" i="7"/>
  <c r="I82" i="7"/>
  <c r="J81" i="7"/>
  <c r="I80" i="7"/>
  <c r="I79" i="7"/>
  <c r="I78" i="7"/>
  <c r="I77" i="7"/>
  <c r="I76" i="7"/>
  <c r="I74" i="7"/>
  <c r="I73" i="7"/>
  <c r="I72" i="7"/>
  <c r="I63" i="7"/>
  <c r="I67" i="7"/>
  <c r="I62" i="7"/>
  <c r="I61" i="7"/>
  <c r="I60" i="7"/>
  <c r="I59" i="7"/>
  <c r="I57" i="7"/>
  <c r="I55" i="7"/>
  <c r="I49" i="7"/>
  <c r="I36" i="7"/>
  <c r="I35" i="7"/>
  <c r="I33" i="7"/>
  <c r="I32" i="7"/>
  <c r="I31" i="7"/>
  <c r="I30" i="7"/>
  <c r="F8" i="8"/>
  <c r="J31" i="7" s="1"/>
  <c r="F9" i="8"/>
  <c r="J32" i="7" s="1"/>
  <c r="F10" i="8"/>
  <c r="J33" i="7" s="1"/>
  <c r="F11" i="8"/>
  <c r="J35" i="7" s="1"/>
  <c r="F12" i="8"/>
  <c r="J36" i="7" s="1"/>
  <c r="F13" i="8"/>
  <c r="F14" i="8"/>
  <c r="F15" i="8"/>
  <c r="F16" i="8"/>
  <c r="F17" i="8"/>
  <c r="F18" i="8"/>
  <c r="F19" i="8"/>
  <c r="F20" i="8"/>
  <c r="F21" i="8"/>
  <c r="F22" i="8"/>
  <c r="F23" i="8"/>
  <c r="J57" i="7" s="1"/>
  <c r="F24" i="8"/>
  <c r="F25" i="8"/>
  <c r="J59" i="7" s="1"/>
  <c r="F26" i="8"/>
  <c r="J60" i="7" s="1"/>
  <c r="F27" i="8"/>
  <c r="J61" i="7" s="1"/>
  <c r="F28" i="8"/>
  <c r="J62" i="7" s="1"/>
  <c r="F29" i="8"/>
  <c r="J63" i="7" s="1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J72" i="7" s="1"/>
  <c r="F44" i="8"/>
  <c r="F45" i="8"/>
  <c r="F46" i="8"/>
  <c r="J73" i="7" s="1"/>
  <c r="F47" i="8"/>
  <c r="F48" i="8"/>
  <c r="F49" i="8"/>
  <c r="F50" i="8"/>
  <c r="F51" i="8"/>
  <c r="F52" i="8"/>
  <c r="F53" i="8"/>
  <c r="F54" i="8"/>
  <c r="F55" i="8"/>
  <c r="F56" i="8"/>
  <c r="J76" i="7" s="1"/>
  <c r="F57" i="8"/>
  <c r="F58" i="8"/>
  <c r="F59" i="8"/>
  <c r="F60" i="8"/>
  <c r="F61" i="8"/>
  <c r="F62" i="8"/>
  <c r="J77" i="7" s="1"/>
  <c r="F63" i="8"/>
  <c r="J78" i="7" s="1"/>
  <c r="F64" i="8"/>
  <c r="F65" i="8"/>
  <c r="F66" i="8"/>
  <c r="F67" i="8"/>
  <c r="F68" i="8"/>
  <c r="J79" i="7" s="1"/>
  <c r="F69" i="8"/>
  <c r="F70" i="8"/>
  <c r="F71" i="8"/>
  <c r="F72" i="8"/>
  <c r="F73" i="8"/>
  <c r="F74" i="8"/>
  <c r="F75" i="8"/>
  <c r="F76" i="8"/>
  <c r="F77" i="8"/>
  <c r="F78" i="8"/>
  <c r="F79" i="8"/>
  <c r="F80" i="8"/>
  <c r="J82" i="7" s="1"/>
  <c r="F81" i="8"/>
  <c r="F82" i="8"/>
  <c r="F83" i="8"/>
  <c r="F84" i="8"/>
  <c r="F85" i="8"/>
  <c r="F86" i="8"/>
  <c r="F87" i="8"/>
  <c r="J83" i="7" s="1"/>
  <c r="F88" i="8"/>
  <c r="J84" i="7" s="1"/>
  <c r="F89" i="8"/>
  <c r="F90" i="8"/>
  <c r="F91" i="8"/>
  <c r="F92" i="8"/>
  <c r="F93" i="8"/>
  <c r="F94" i="8"/>
  <c r="F95" i="8"/>
  <c r="J87" i="7" s="1"/>
  <c r="F96" i="8"/>
  <c r="F97" i="8"/>
  <c r="J88" i="7" s="1"/>
  <c r="F98" i="8"/>
  <c r="F99" i="8"/>
  <c r="F100" i="8"/>
  <c r="F101" i="8"/>
  <c r="J89" i="7" s="1"/>
  <c r="F102" i="8"/>
  <c r="J90" i="7" s="1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J150" i="7" s="1"/>
  <c r="F119" i="8"/>
  <c r="J151" i="7" s="1"/>
  <c r="F120" i="8"/>
  <c r="F121" i="8"/>
  <c r="F122" i="8"/>
  <c r="F123" i="8"/>
  <c r="F124" i="8"/>
  <c r="F125" i="8"/>
  <c r="J152" i="7" s="1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J153" i="7" s="1"/>
  <c r="F151" i="8"/>
  <c r="F152" i="8"/>
  <c r="F153" i="8"/>
  <c r="F154" i="8"/>
  <c r="J158" i="7" s="1"/>
  <c r="F155" i="8"/>
  <c r="J159" i="7" s="1"/>
  <c r="F156" i="8"/>
  <c r="F157" i="8"/>
  <c r="F158" i="8"/>
  <c r="F159" i="8"/>
  <c r="F160" i="8"/>
  <c r="F161" i="8"/>
  <c r="F162" i="8"/>
  <c r="J165" i="7" s="1"/>
  <c r="F163" i="8"/>
  <c r="J164" i="7" s="1"/>
  <c r="F164" i="8"/>
  <c r="F165" i="8"/>
  <c r="F166" i="8"/>
  <c r="F167" i="8"/>
  <c r="F168" i="8"/>
  <c r="F169" i="8"/>
  <c r="J166" i="7" s="1"/>
  <c r="F170" i="8"/>
  <c r="F171" i="8"/>
  <c r="F172" i="8"/>
  <c r="F173" i="8"/>
  <c r="J167" i="7" s="1"/>
  <c r="F174" i="8"/>
  <c r="F175" i="8"/>
  <c r="F176" i="8"/>
  <c r="F177" i="8"/>
  <c r="F178" i="8"/>
  <c r="F179" i="8"/>
  <c r="F180" i="8"/>
  <c r="J168" i="7" s="1"/>
  <c r="F181" i="8"/>
  <c r="J169" i="7" s="1"/>
  <c r="F182" i="8"/>
  <c r="J171" i="7" s="1"/>
  <c r="F183" i="8"/>
  <c r="F184" i="8"/>
  <c r="J170" i="7" s="1"/>
  <c r="F185" i="8"/>
  <c r="F186" i="8"/>
  <c r="F187" i="8"/>
  <c r="F188" i="8"/>
  <c r="F189" i="8"/>
  <c r="F7" i="8"/>
  <c r="J30" i="7" s="1"/>
  <c r="J80" i="7" l="1"/>
  <c r="J155" i="7"/>
  <c r="J85" i="7"/>
  <c r="J74" i="7"/>
  <c r="J55" i="7"/>
  <c r="J172" i="7"/>
  <c r="J160" i="7"/>
  <c r="J67" i="7"/>
  <c r="J49" i="7"/>
  <c r="K188" i="7"/>
  <c r="K160" i="7"/>
  <c r="K145" i="7"/>
  <c r="K112" i="7"/>
  <c r="K85" i="7" l="1"/>
  <c r="K80" i="7"/>
  <c r="K90" i="7"/>
  <c r="K89" i="7"/>
  <c r="K88" i="7"/>
  <c r="K87" i="7"/>
  <c r="K86" i="7"/>
  <c r="K84" i="7"/>
  <c r="K83" i="7"/>
  <c r="K82" i="7"/>
  <c r="K81" i="7"/>
  <c r="K67" i="7"/>
  <c r="K74" i="7"/>
  <c r="K55" i="7"/>
  <c r="K79" i="7"/>
  <c r="K78" i="7"/>
  <c r="K77" i="7"/>
  <c r="K76" i="7"/>
  <c r="K73" i="7"/>
  <c r="K72" i="7"/>
  <c r="K66" i="7"/>
  <c r="K185" i="7" l="1"/>
  <c r="K186" i="7"/>
  <c r="K187" i="7"/>
  <c r="K189" i="7"/>
  <c r="K184" i="7"/>
  <c r="K178" i="7"/>
  <c r="K179" i="7"/>
  <c r="K177" i="7"/>
  <c r="L173" i="7"/>
  <c r="L174" i="7"/>
  <c r="K167" i="7"/>
  <c r="K168" i="7"/>
  <c r="K169" i="7"/>
  <c r="K170" i="7"/>
  <c r="K171" i="7"/>
  <c r="K159" i="7"/>
  <c r="K164" i="7"/>
  <c r="K165" i="7"/>
  <c r="L156" i="7"/>
  <c r="L157" i="7"/>
  <c r="K172" i="7"/>
  <c r="K166" i="7"/>
  <c r="K158" i="7"/>
  <c r="K155" i="7"/>
  <c r="K151" i="7"/>
  <c r="K152" i="7"/>
  <c r="K153" i="7"/>
  <c r="K154" i="7"/>
  <c r="K150" i="7"/>
  <c r="K148" i="7"/>
  <c r="K143" i="7"/>
  <c r="K144" i="7"/>
  <c r="K142" i="7"/>
  <c r="K139" i="7"/>
  <c r="K135" i="7"/>
  <c r="K138" i="7"/>
  <c r="K134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16" i="7"/>
  <c r="K109" i="7"/>
  <c r="K110" i="7"/>
  <c r="K111" i="7"/>
  <c r="K113" i="7"/>
  <c r="K108" i="7"/>
  <c r="K102" i="7"/>
  <c r="K103" i="7"/>
  <c r="K101" i="7"/>
  <c r="K92" i="7"/>
  <c r="K93" i="7"/>
  <c r="K94" i="7"/>
  <c r="K95" i="7"/>
  <c r="K96" i="7"/>
  <c r="K97" i="7"/>
  <c r="K98" i="7"/>
  <c r="K91" i="7"/>
  <c r="K57" i="7"/>
  <c r="K58" i="7"/>
  <c r="K59" i="7"/>
  <c r="K60" i="7"/>
  <c r="K61" i="7"/>
  <c r="K62" i="7"/>
  <c r="K63" i="7"/>
  <c r="K64" i="7"/>
  <c r="L50" i="7" l="1"/>
  <c r="L51" i="7"/>
  <c r="L52" i="7"/>
  <c r="L53" i="7"/>
  <c r="L54" i="7"/>
  <c r="K49" i="7"/>
  <c r="K47" i="7"/>
  <c r="K46" i="7"/>
  <c r="K40" i="7"/>
  <c r="K41" i="7"/>
  <c r="K42" i="7"/>
  <c r="K43" i="7"/>
  <c r="K44" i="7"/>
  <c r="K39" i="7"/>
  <c r="K29" i="7"/>
  <c r="K30" i="7"/>
  <c r="K31" i="7"/>
  <c r="K32" i="7"/>
  <c r="K33" i="7"/>
  <c r="K34" i="7"/>
  <c r="K35" i="7"/>
  <c r="K36" i="7"/>
  <c r="K28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48" i="7" l="1"/>
  <c r="K37" i="7"/>
  <c r="L86" i="7"/>
  <c r="L145" i="7"/>
  <c r="L188" i="7"/>
  <c r="N188" i="7" l="1"/>
  <c r="M188" i="7"/>
  <c r="N145" i="7"/>
  <c r="M145" i="7"/>
  <c r="L112" i="7"/>
  <c r="N112" i="7" l="1"/>
  <c r="M112" i="7"/>
  <c r="L89" i="7" l="1"/>
  <c r="L103" i="7"/>
  <c r="L94" i="7"/>
  <c r="L78" i="7"/>
  <c r="L137" i="7"/>
  <c r="L62" i="7"/>
  <c r="L121" i="7"/>
  <c r="L184" i="7"/>
  <c r="L111" i="7"/>
  <c r="L123" i="7"/>
  <c r="L82" i="7"/>
  <c r="L166" i="7"/>
  <c r="L169" i="7"/>
  <c r="L151" i="7"/>
  <c r="L124" i="7"/>
  <c r="L81" i="7"/>
  <c r="L170" i="7"/>
  <c r="L159" i="7"/>
  <c r="L158" i="7"/>
  <c r="L110" i="7"/>
  <c r="L63" i="7"/>
  <c r="L138" i="7"/>
  <c r="L152" i="7"/>
  <c r="L189" i="7"/>
  <c r="L168" i="7"/>
  <c r="L117" i="7"/>
  <c r="L150" i="7"/>
  <c r="L109" i="7"/>
  <c r="L142" i="7"/>
  <c r="L116" i="7"/>
  <c r="L98" i="7"/>
  <c r="L85" i="7"/>
  <c r="L164" i="7"/>
  <c r="L129" i="7"/>
  <c r="L101" i="7"/>
  <c r="L97" i="7"/>
  <c r="L57" i="7"/>
  <c r="L186" i="7"/>
  <c r="L171" i="7"/>
  <c r="L76" i="7"/>
  <c r="L96" i="7"/>
  <c r="L83" i="7"/>
  <c r="L139" i="7"/>
  <c r="L118" i="7"/>
  <c r="L58" i="7"/>
  <c r="L77" i="7"/>
  <c r="L153" i="7"/>
  <c r="L125" i="7"/>
  <c r="L119" i="7"/>
  <c r="L102" i="7"/>
  <c r="L131" i="7"/>
  <c r="L72" i="7"/>
  <c r="L165" i="7"/>
  <c r="L95" i="7"/>
  <c r="L187" i="7"/>
  <c r="L73" i="7"/>
  <c r="L59" i="7"/>
  <c r="L185" i="7"/>
  <c r="L154" i="7"/>
  <c r="L148" i="7"/>
  <c r="L92" i="7"/>
  <c r="L79" i="7"/>
  <c r="L113" i="7"/>
  <c r="L143" i="7"/>
  <c r="L126" i="7"/>
  <c r="L128" i="7"/>
  <c r="L134" i="7"/>
  <c r="L130" i="7"/>
  <c r="L66" i="7"/>
  <c r="L84" i="7"/>
  <c r="L90" i="7"/>
  <c r="L91" i="7"/>
  <c r="L135" i="7"/>
  <c r="L122" i="7"/>
  <c r="L74" i="7"/>
  <c r="L127" i="7"/>
  <c r="L108" i="7"/>
  <c r="L60" i="7"/>
  <c r="L61" i="7"/>
  <c r="L88" i="7"/>
  <c r="L160" i="7"/>
  <c r="L178" i="7"/>
  <c r="L93" i="7"/>
  <c r="L177" i="7"/>
  <c r="L179" i="7"/>
  <c r="L87" i="7"/>
  <c r="L144" i="7"/>
  <c r="L167" i="7"/>
  <c r="L120" i="7"/>
  <c r="L55" i="7"/>
  <c r="L80" i="7" l="1"/>
  <c r="L67" i="7"/>
  <c r="L155" i="7"/>
  <c r="L172" i="7"/>
  <c r="L16" i="7"/>
  <c r="L19" i="7"/>
  <c r="L10" i="7"/>
  <c r="L7" i="7"/>
  <c r="L32" i="7"/>
  <c r="L47" i="7"/>
  <c r="L24" i="7"/>
  <c r="L39" i="7"/>
  <c r="L44" i="7"/>
  <c r="L14" i="7"/>
  <c r="L29" i="7"/>
  <c r="L64" i="7"/>
  <c r="L18" i="7"/>
  <c r="L9" i="7"/>
  <c r="L42" i="7"/>
  <c r="L28" i="7"/>
  <c r="L12" i="7"/>
  <c r="L26" i="7"/>
  <c r="L15" i="7"/>
  <c r="L31" i="7"/>
  <c r="L30" i="7"/>
  <c r="L43" i="7"/>
  <c r="L11" i="7"/>
  <c r="L20" i="7"/>
  <c r="L34" i="7"/>
  <c r="L17" i="7"/>
  <c r="L36" i="7"/>
  <c r="L13" i="7"/>
  <c r="L46" i="7"/>
  <c r="L22" i="7"/>
  <c r="L21" i="7"/>
  <c r="L25" i="7"/>
  <c r="L23" i="7"/>
  <c r="L41" i="7"/>
  <c r="L40" i="7"/>
  <c r="L6" i="7"/>
  <c r="L35" i="7"/>
  <c r="L33" i="7"/>
  <c r="L49" i="7"/>
  <c r="L99" i="7" l="1"/>
  <c r="I174" i="7" l="1"/>
  <c r="I173" i="7"/>
  <c r="I175" i="7" l="1"/>
  <c r="J154" i="7"/>
  <c r="J175" i="7"/>
  <c r="I154" i="7"/>
  <c r="I86" i="7"/>
  <c r="I81" i="7"/>
  <c r="I48" i="7" l="1"/>
  <c r="J48" i="7"/>
  <c r="I66" i="7"/>
  <c r="J66" i="7"/>
  <c r="K174" i="7"/>
  <c r="K173" i="7"/>
  <c r="K157" i="7"/>
  <c r="K156" i="7"/>
  <c r="L48" i="7"/>
  <c r="K54" i="7"/>
  <c r="K53" i="7"/>
  <c r="K52" i="7"/>
  <c r="K51" i="7"/>
  <c r="K50" i="7"/>
  <c r="K65" i="7" l="1"/>
  <c r="L65" i="7"/>
  <c r="K99" i="7"/>
  <c r="L104" i="7"/>
  <c r="L114" i="7"/>
  <c r="L132" i="7"/>
  <c r="L140" i="7"/>
  <c r="L146" i="7"/>
  <c r="L175" i="7"/>
  <c r="L180" i="7"/>
  <c r="L190" i="7"/>
  <c r="K104" i="7"/>
  <c r="K114" i="7"/>
  <c r="K132" i="7"/>
  <c r="K140" i="7"/>
  <c r="K146" i="7"/>
  <c r="K175" i="7"/>
  <c r="K180" i="7"/>
  <c r="K190" i="7"/>
  <c r="L37" i="7"/>
  <c r="M189" i="7"/>
  <c r="N189" i="7" s="1"/>
  <c r="M187" i="7"/>
  <c r="N187" i="7" s="1"/>
  <c r="M186" i="7"/>
  <c r="N186" i="7" s="1"/>
  <c r="M185" i="7"/>
  <c r="N185" i="7" s="1"/>
  <c r="M184" i="7"/>
  <c r="N184" i="7" s="1"/>
  <c r="M179" i="7"/>
  <c r="N179" i="7" s="1"/>
  <c r="M178" i="7"/>
  <c r="N178" i="7" s="1"/>
  <c r="M177" i="7"/>
  <c r="N177" i="7" s="1"/>
  <c r="M172" i="7"/>
  <c r="N172" i="7" s="1"/>
  <c r="M171" i="7"/>
  <c r="N171" i="7" s="1"/>
  <c r="M170" i="7"/>
  <c r="N170" i="7" s="1"/>
  <c r="M169" i="7"/>
  <c r="N169" i="7" s="1"/>
  <c r="M168" i="7"/>
  <c r="N168" i="7" s="1"/>
  <c r="M167" i="7"/>
  <c r="N167" i="7" s="1"/>
  <c r="M166" i="7"/>
  <c r="N166" i="7" s="1"/>
  <c r="M165" i="7"/>
  <c r="N165" i="7" s="1"/>
  <c r="M164" i="7"/>
  <c r="N164" i="7" s="1"/>
  <c r="M160" i="7"/>
  <c r="N160" i="7" s="1"/>
  <c r="N159" i="7"/>
  <c r="M159" i="7"/>
  <c r="M158" i="7"/>
  <c r="N158" i="7" s="1"/>
  <c r="M155" i="7"/>
  <c r="N155" i="7" s="1"/>
  <c r="M154" i="7"/>
  <c r="N154" i="7" s="1"/>
  <c r="M153" i="7"/>
  <c r="N153" i="7" s="1"/>
  <c r="M152" i="7"/>
  <c r="N152" i="7" s="1"/>
  <c r="M151" i="7"/>
  <c r="N151" i="7" s="1"/>
  <c r="M150" i="7"/>
  <c r="N150" i="7" s="1"/>
  <c r="M148" i="7"/>
  <c r="N148" i="7" s="1"/>
  <c r="M144" i="7"/>
  <c r="N144" i="7" s="1"/>
  <c r="M143" i="7"/>
  <c r="N143" i="7" s="1"/>
  <c r="M142" i="7"/>
  <c r="N142" i="7" s="1"/>
  <c r="M139" i="7"/>
  <c r="N139" i="7" s="1"/>
  <c r="M138" i="7"/>
  <c r="N138" i="7" s="1"/>
  <c r="M137" i="7"/>
  <c r="N137" i="7" s="1"/>
  <c r="M136" i="7"/>
  <c r="N136" i="7" s="1"/>
  <c r="M135" i="7"/>
  <c r="N135" i="7" s="1"/>
  <c r="M134" i="7"/>
  <c r="N134" i="7" s="1"/>
  <c r="M131" i="7"/>
  <c r="N131" i="7" s="1"/>
  <c r="M130" i="7"/>
  <c r="N130" i="7" s="1"/>
  <c r="M129" i="7"/>
  <c r="N129" i="7" s="1"/>
  <c r="M128" i="7"/>
  <c r="N128" i="7" s="1"/>
  <c r="M127" i="7"/>
  <c r="N127" i="7" s="1"/>
  <c r="M126" i="7"/>
  <c r="N126" i="7" s="1"/>
  <c r="M125" i="7"/>
  <c r="N125" i="7" s="1"/>
  <c r="M124" i="7"/>
  <c r="N124" i="7" s="1"/>
  <c r="M123" i="7"/>
  <c r="N123" i="7" s="1"/>
  <c r="M122" i="7"/>
  <c r="N122" i="7" s="1"/>
  <c r="M121" i="7"/>
  <c r="N121" i="7" s="1"/>
  <c r="M120" i="7"/>
  <c r="N120" i="7" s="1"/>
  <c r="M119" i="7"/>
  <c r="N119" i="7" s="1"/>
  <c r="M118" i="7"/>
  <c r="N118" i="7" s="1"/>
  <c r="M117" i="7"/>
  <c r="N117" i="7" s="1"/>
  <c r="M116" i="7"/>
  <c r="N116" i="7" s="1"/>
  <c r="M180" i="7" l="1"/>
  <c r="N180" i="7" s="1"/>
  <c r="M175" i="7"/>
  <c r="N175" i="7" s="1"/>
  <c r="M132" i="7"/>
  <c r="N132" i="7" s="1"/>
  <c r="M140" i="7"/>
  <c r="N140" i="7" s="1"/>
  <c r="M190" i="7"/>
  <c r="N190" i="7" s="1"/>
  <c r="M146" i="7"/>
  <c r="N146" i="7" s="1"/>
  <c r="K106" i="7"/>
  <c r="L106" i="7"/>
  <c r="K182" i="7"/>
  <c r="L182" i="7"/>
  <c r="M113" i="7"/>
  <c r="N113" i="7" s="1"/>
  <c r="M111" i="7"/>
  <c r="N111" i="7" s="1"/>
  <c r="M110" i="7"/>
  <c r="N110" i="7" s="1"/>
  <c r="M108" i="7"/>
  <c r="N108" i="7" s="1"/>
  <c r="M103" i="7"/>
  <c r="N103" i="7" s="1"/>
  <c r="M101" i="7"/>
  <c r="N101" i="7" s="1"/>
  <c r="M98" i="7"/>
  <c r="N98" i="7" s="1"/>
  <c r="M97" i="7"/>
  <c r="N97" i="7" s="1"/>
  <c r="M96" i="7"/>
  <c r="N96" i="7" s="1"/>
  <c r="M95" i="7"/>
  <c r="N95" i="7" s="1"/>
  <c r="M94" i="7"/>
  <c r="N94" i="7" s="1"/>
  <c r="N93" i="7"/>
  <c r="M93" i="7"/>
  <c r="M92" i="7"/>
  <c r="N92" i="7" s="1"/>
  <c r="M91" i="7"/>
  <c r="N91" i="7" s="1"/>
  <c r="M90" i="7"/>
  <c r="N90" i="7" s="1"/>
  <c r="M89" i="7"/>
  <c r="N89" i="7" s="1"/>
  <c r="M88" i="7"/>
  <c r="N88" i="7" s="1"/>
  <c r="M87" i="7"/>
  <c r="N87" i="7" s="1"/>
  <c r="M85" i="7"/>
  <c r="N85" i="7" s="1"/>
  <c r="M84" i="7"/>
  <c r="N84" i="7" s="1"/>
  <c r="M83" i="7"/>
  <c r="N83" i="7" s="1"/>
  <c r="N82" i="7"/>
  <c r="M82" i="7"/>
  <c r="M80" i="7"/>
  <c r="N80" i="7" s="1"/>
  <c r="M79" i="7"/>
  <c r="N79" i="7" s="1"/>
  <c r="M78" i="7"/>
  <c r="N78" i="7" s="1"/>
  <c r="M77" i="7"/>
  <c r="N77" i="7" s="1"/>
  <c r="N76" i="7"/>
  <c r="M76" i="7"/>
  <c r="M74" i="7"/>
  <c r="N74" i="7" s="1"/>
  <c r="M73" i="7"/>
  <c r="N73" i="7" s="1"/>
  <c r="M72" i="7"/>
  <c r="N72" i="7" s="1"/>
  <c r="M67" i="7"/>
  <c r="N67" i="7" s="1"/>
  <c r="M66" i="7"/>
  <c r="N66" i="7" s="1"/>
  <c r="J65" i="7"/>
  <c r="I65" i="7"/>
  <c r="M65" i="7"/>
  <c r="N65" i="7" s="1"/>
  <c r="M64" i="7"/>
  <c r="N64" i="7" s="1"/>
  <c r="M63" i="7"/>
  <c r="N63" i="7" s="1"/>
  <c r="M62" i="7"/>
  <c r="N62" i="7" s="1"/>
  <c r="M61" i="7"/>
  <c r="N61" i="7" s="1"/>
  <c r="M60" i="7"/>
  <c r="N60" i="7" s="1"/>
  <c r="M59" i="7"/>
  <c r="N59" i="7" s="1"/>
  <c r="M58" i="7"/>
  <c r="N58" i="7" s="1"/>
  <c r="J58" i="7"/>
  <c r="J47" i="7" s="1"/>
  <c r="I58" i="7"/>
  <c r="I47" i="7" s="1"/>
  <c r="M57" i="7"/>
  <c r="N57" i="7" s="1"/>
  <c r="M55" i="7"/>
  <c r="N55" i="7" s="1"/>
  <c r="M49" i="7"/>
  <c r="N49" i="7" s="1"/>
  <c r="M48" i="7"/>
  <c r="N48" i="7" s="1"/>
  <c r="M47" i="7"/>
  <c r="N47" i="7" s="1"/>
  <c r="M46" i="7"/>
  <c r="N46" i="7" s="1"/>
  <c r="N44" i="7"/>
  <c r="M44" i="7"/>
  <c r="N43" i="7"/>
  <c r="M43" i="7"/>
  <c r="M42" i="7"/>
  <c r="N42" i="7" s="1"/>
  <c r="M41" i="7"/>
  <c r="N41" i="7" s="1"/>
  <c r="M99" i="7"/>
  <c r="N99" i="7" s="1"/>
  <c r="M39" i="7"/>
  <c r="N39" i="7" s="1"/>
  <c r="M36" i="7"/>
  <c r="N36" i="7" s="1"/>
  <c r="M35" i="7"/>
  <c r="N35" i="7" s="1"/>
  <c r="M34" i="7"/>
  <c r="N34" i="7" s="1"/>
  <c r="J34" i="7"/>
  <c r="I34" i="7"/>
  <c r="M33" i="7"/>
  <c r="N33" i="7" s="1"/>
  <c r="M32" i="7"/>
  <c r="N32" i="7" s="1"/>
  <c r="N31" i="7"/>
  <c r="M31" i="7"/>
  <c r="N30" i="7"/>
  <c r="M30" i="7"/>
  <c r="M29" i="7"/>
  <c r="N29" i="7" s="1"/>
  <c r="J29" i="7"/>
  <c r="I29" i="7"/>
  <c r="M28" i="7"/>
  <c r="N28" i="7" s="1"/>
  <c r="M26" i="7"/>
  <c r="N26" i="7" s="1"/>
  <c r="M25" i="7"/>
  <c r="N25" i="7" s="1"/>
  <c r="M24" i="7"/>
  <c r="N24" i="7" s="1"/>
  <c r="M23" i="7"/>
  <c r="N23" i="7" s="1"/>
  <c r="M22" i="7"/>
  <c r="N22" i="7" s="1"/>
  <c r="M21" i="7"/>
  <c r="N21" i="7" s="1"/>
  <c r="M20" i="7"/>
  <c r="N20" i="7" s="1"/>
  <c r="M19" i="7"/>
  <c r="N19" i="7" s="1"/>
  <c r="M18" i="7"/>
  <c r="N18" i="7" s="1"/>
  <c r="M17" i="7"/>
  <c r="N17" i="7" s="1"/>
  <c r="M16" i="7"/>
  <c r="N16" i="7" s="1"/>
  <c r="M15" i="7"/>
  <c r="N15" i="7" s="1"/>
  <c r="M14" i="7"/>
  <c r="N14" i="7" s="1"/>
  <c r="M13" i="7"/>
  <c r="N13" i="7" s="1"/>
  <c r="M12" i="7"/>
  <c r="N12" i="7" s="1"/>
  <c r="M11" i="7"/>
  <c r="N11" i="7" s="1"/>
  <c r="M10" i="7"/>
  <c r="N10" i="7" s="1"/>
  <c r="M9" i="7"/>
  <c r="N9" i="7" s="1"/>
  <c r="N8" i="7"/>
  <c r="M8" i="7"/>
  <c r="M7" i="7"/>
  <c r="M6" i="7"/>
  <c r="N6" i="7" s="1"/>
  <c r="I64" i="7" l="1"/>
  <c r="I46" i="7" s="1"/>
  <c r="I28" i="7"/>
  <c r="J64" i="7"/>
  <c r="J46" i="7" s="1"/>
  <c r="J28" i="7"/>
  <c r="M182" i="7"/>
  <c r="N182" i="7" s="1"/>
  <c r="N7" i="7"/>
  <c r="M104" i="7"/>
  <c r="N104" i="7" s="1"/>
  <c r="M114" i="7"/>
  <c r="N114" i="7" s="1"/>
  <c r="M40" i="7"/>
  <c r="N40" i="7" s="1"/>
  <c r="M102" i="7"/>
  <c r="N102" i="7" s="1"/>
  <c r="M109" i="7"/>
  <c r="N109" i="7" s="1"/>
  <c r="M106" i="7" l="1"/>
  <c r="N106" i="7" s="1"/>
  <c r="M37" i="7"/>
  <c r="N37" i="7" s="1"/>
</calcChain>
</file>

<file path=xl/sharedStrings.xml><?xml version="1.0" encoding="utf-8"?>
<sst xmlns="http://schemas.openxmlformats.org/spreadsheetml/2006/main" count="1164" uniqueCount="701">
  <si>
    <t/>
  </si>
  <si>
    <t>ANALISI</t>
  </si>
  <si>
    <t>TA (TA (TOTALE ATTIVO))</t>
  </si>
  <si>
    <t>AAZ999 (A) IMMOBILIZZAZIONI)</t>
  </si>
  <si>
    <t>AAA000 (A.I) IMMOBILIZZAZIONI IMMATERIALI)</t>
  </si>
  <si>
    <t>AAA010 (A.I.1) Costi di impianto e di ampliamento)</t>
  </si>
  <si>
    <t>AAA020 (A.I.1.a) Costi di impianto e di ampliamento)</t>
  </si>
  <si>
    <t>AAA030 (A.I.1.b) F.do Amm.to costi di impianto e di ampliamento)</t>
  </si>
  <si>
    <t>AAA040 (A.I.2) Costi di ricerca e sviluppo)</t>
  </si>
  <si>
    <t>AAA050 (A.I.2.a) Costi di ricerca e sviluppo)</t>
  </si>
  <si>
    <t>AAA060 (A.I.2.b) F.do Amm.to costi di ricerca e sviluppo)</t>
  </si>
  <si>
    <t>AAA070 (A.I.3) Diritti di brevetto e diritti di utilizzazione delle opere d'ingegno)</t>
  </si>
  <si>
    <t>AAA080 (A.I.3.a) Diritti di brevetto e diritti di utilizzazione delle opere d'ingegno - derivanti dall'attività di 
                       ricerca)</t>
  </si>
  <si>
    <t>AAA090 (A.I.3.b) F.do Amm.to diritti di brevetto e diritti di utilizzazione delle opere d'ingegno - derivanti
                        dall'attività di ricerca)</t>
  </si>
  <si>
    <t>AAA100 (A.I.3.c) Diritti di brevetto e diritti di utilizzazione delle opere d'ingegno - altri)</t>
  </si>
  <si>
    <t>AAA110 (A.I.3.d) F.do Amm.to diritti di brevetto e diritti di utilizzazione delle opere d'ingegno - altri)</t>
  </si>
  <si>
    <t>AAA120 (A.I.4) Immobilizzazioni immateriali in corso e acconti)</t>
  </si>
  <si>
    <t>AAA130 (A.I.5) Altre immobilizzazioni immateriali)</t>
  </si>
  <si>
    <t>AAA140 (A.I.5.a) Concessioni, licenze, marchi e diritti simili)</t>
  </si>
  <si>
    <t>AAA150 (A.I.5.b) F.do Amm.to concessioni, licenze, marchi e diritti simili)</t>
  </si>
  <si>
    <t>AAA160 (A.I.5.c) Migliorie su beni di terzi)</t>
  </si>
  <si>
    <t>AAA170 (A.I.5.d) F.do Amm.to migliorie su beni di terzi)</t>
  </si>
  <si>
    <t>AAA180 (A.I.5.e) Pubblicità)</t>
  </si>
  <si>
    <t>AAA190 (A.I.5.f) F.do Amm.to pubblicità)</t>
  </si>
  <si>
    <t>AAA200 (A.I.5.g) Altre immobilizzazioni immateriali)</t>
  </si>
  <si>
    <t>AAA210 (A.I.5.h) F.do Amm.to altre immobilizzazioni immateriali)</t>
  </si>
  <si>
    <t>AAA220 (A.I.6) Fondo Svalutazione immobilizzazioni immateriali)</t>
  </si>
  <si>
    <t>AAA230 (A.I.6.a) F.do Svalut. Costi di impianto e di ampliamento)</t>
  </si>
  <si>
    <t>AAA240 (A.I.6.b) F.do Svalut. Costi di ricerca e sviluppo)</t>
  </si>
  <si>
    <t>AAA250 (A.I.6.c) F.do Svalut. Diritti di brevetto e diritti di utilizzazione delle opere d'ingegno)</t>
  </si>
  <si>
    <t>AAA260 (A.I.6.d) F.do Svalut. Altre immobilizzazioni immateriali)</t>
  </si>
  <si>
    <t>AAA270 (A.II)  IMMOBILIZZAZIONI MATERIALI)</t>
  </si>
  <si>
    <t>AAA280 (A.II.1) Terreni)</t>
  </si>
  <si>
    <t>AAA290 (A.II.1.a) Terreni disponibili)</t>
  </si>
  <si>
    <t>AAA300 (A.II.1.b) Terreni indisponibili)</t>
  </si>
  <si>
    <t>AAA310 (A.II.2) Fabbricati)</t>
  </si>
  <si>
    <t>AAA320 (A.II.2.a) Fabbricati non strumentali (disponibili))</t>
  </si>
  <si>
    <t>AAA330 (A.II.2.a.1) Fabbricati non strumentali (disponibili))</t>
  </si>
  <si>
    <t>AAA340 (A.II.2.a.2) F.do Amm.to Fabbricati non strumentali (disponibili))</t>
  </si>
  <si>
    <t>AAA350 (A.II.2.b) Fabbricati strumentali (indisponibili))</t>
  </si>
  <si>
    <t>AAA360 (A.II.2.b.1) Fabbricati strumentali (indisponibili))</t>
  </si>
  <si>
    <t>AAA370 (A.II.2.b.2) F.do Amm.to Fabbricati strumentali (indisponibili))</t>
  </si>
  <si>
    <t>AAA380 (A.II.3) Impianti e macchinari)</t>
  </si>
  <si>
    <t>AAA390 (A.II.3.a) Impianti e macchinari)</t>
  </si>
  <si>
    <t>AAA400 (A.II.3.b) F.do Amm.to Impianti e macchinari)</t>
  </si>
  <si>
    <t>AAA410 (A.II.4) Attrezzature sanitarie e scientifiche)</t>
  </si>
  <si>
    <t>AAA420 (A.II.4.a) Attrezzature sanitarie e scientifiche)</t>
  </si>
  <si>
    <t>AAA430 (A.II.4.b) F.do Amm.to Attrezzature sanitarie e scientifiche)</t>
  </si>
  <si>
    <t>AAA440 (A.II.5) Mobili e arredi)</t>
  </si>
  <si>
    <t>AAA450 (A.II.5.a) Mobili e arredi)</t>
  </si>
  <si>
    <t>AAA460 (A.II.5.b) F.do Amm.to Mobili e arredi)</t>
  </si>
  <si>
    <t>AAA470 (A.II.6) Automezzi)</t>
  </si>
  <si>
    <t>AAA480 (A.II.6.a) Automezzi)</t>
  </si>
  <si>
    <t>AAA490 (A.II.6.b) F.do Amm.to Automezzi)</t>
  </si>
  <si>
    <t>AAA500 (A.II.7) Oggetti d'arte)</t>
  </si>
  <si>
    <t>AAA510 (A.II.8) Altre immobilizzazioni materiali)</t>
  </si>
  <si>
    <t>AAA520 (A.II.8.a) Altre immobilizzazioni materiali)</t>
  </si>
  <si>
    <t>AAA530 (A.II.8.b) F.do Amm.to Altre immobilizzazioni materiali)</t>
  </si>
  <si>
    <t>AAA540 (A.II.9) Immobilizzazioni materiali in corso e acconti)</t>
  </si>
  <si>
    <t>AAA550 (A.II.10) Fondo Svalutazione immobilizzazioni materiali)</t>
  </si>
  <si>
    <t>AAA560 (A.II.10.a) F.do Svalut. Terreni)</t>
  </si>
  <si>
    <t>AAA570 (A.II.10.b) F.do Svalut. Fabbricati)</t>
  </si>
  <si>
    <t>AAA580 (A.II.10.c) F.do Svalut. Impianti e macchinari)</t>
  </si>
  <si>
    <t>AAA590 (A.II.10.d) F.do Svalut. Attrezzature sanitarie e scientifiche)</t>
  </si>
  <si>
    <t>AAA600 (A.II.10.e) F.do Svalut. Mobili e arredi)</t>
  </si>
  <si>
    <t>AAA610 (A.II.10.f) F.do Svalut. Automezzi)</t>
  </si>
  <si>
    <t>AAA620 (A.II.10.g) F.do Svalut. Oggetti d'arte)</t>
  </si>
  <si>
    <t>AAA630 (A.II.10.h) F.do Svalut. Altre immobilizzazioni materiali)</t>
  </si>
  <si>
    <t>AAA640 (A.III)  IMMOBILIZZAZIONI FINANZIARIE)</t>
  </si>
  <si>
    <t>AAA650 (A.III.1) Crediti finanziari)</t>
  </si>
  <si>
    <t>AAA660 (A.III.1.a) Crediti finanziari v/Stato)</t>
  </si>
  <si>
    <t>AAA670 (A.III.1.b) Crediti finanziari v/Regione)</t>
  </si>
  <si>
    <t>AAA680 (A.III.1.c) Crediti finanziari v/partecipate)</t>
  </si>
  <si>
    <t>AAA690 (A.III.1.d) Crediti finanziari v/altri)</t>
  </si>
  <si>
    <t>AAA700 (A.III.2) Titoli)</t>
  </si>
  <si>
    <t>AAA710 (A.III.2.a) Partecipazioni)</t>
  </si>
  <si>
    <t>AAA720 (A.III.2.b) Altri titoli)</t>
  </si>
  <si>
    <t>AAA730 (A.III.2.b.1) Titoli di Stato)</t>
  </si>
  <si>
    <t>AAA740 (A.III.2.b.2) Altre Obbligazioni)</t>
  </si>
  <si>
    <t>AAA750 (A.III.2.b.3) Titoli azionari quotati in Borsa)</t>
  </si>
  <si>
    <t>AAA760 (A.III.2.b.4) Titoli diversi)</t>
  </si>
  <si>
    <t>ABZ999 (B)  ATTIVO CIRCOLANTE)</t>
  </si>
  <si>
    <t>ABA000 (B.I)  RIMANENZE)</t>
  </si>
  <si>
    <t>ABA010 (B.I.1) Rimanenze beni sanitari)</t>
  </si>
  <si>
    <t>ABA020 (B.I.1.a)  Prodotti farmaceutici ed emoderivati)</t>
  </si>
  <si>
    <t>ABA030 (B.I.1.b)  Sangue ed emocomponenti)</t>
  </si>
  <si>
    <t>ABA040 (B.I.1.c)  Dispositivi medici)</t>
  </si>
  <si>
    <t>ABA050 (B.I.1.d)  Prodotti dietetici)</t>
  </si>
  <si>
    <t>ABA060 (B.I.1.e)  Materiali per la profilassi (vaccini))</t>
  </si>
  <si>
    <t>ABA070 (B.I.1.f)  Prodotti chimici)</t>
  </si>
  <si>
    <t>ABA080 (B.I.1.g)  Materiali e prodotti per uso veterinario)</t>
  </si>
  <si>
    <t>ABA090 (B.I.1.h)  Altri beni e prodotti sanitari)</t>
  </si>
  <si>
    <t>ABA100 (B.I.1.i)  Acconti per acquisto di beni e prodotti sanitari)</t>
  </si>
  <si>
    <t>ABA110 (B.I.2) Rimanenze beni non sanitari)</t>
  </si>
  <si>
    <t>ABA120 (B.I.2.a)  Prodotti alimentari)</t>
  </si>
  <si>
    <t>ABA130 (B.I.2.b)  Materiali di guardaroba, di pulizia, e di convivenza in genere)</t>
  </si>
  <si>
    <t>ABA140 (B.I.2.c)  Combustibili, carburanti e lubrificanti)</t>
  </si>
  <si>
    <t>ABA150 (B.I.2.d)  Supporti informatici e cancelleria)</t>
  </si>
  <si>
    <t>ABA160 (B.I.2.e)  Materiale per la manutenzione)</t>
  </si>
  <si>
    <t>ABA170 (B.I.2.f)  Altri beni e prodotti non sanitari)</t>
  </si>
  <si>
    <t>ABA180 (B.I.2.g)  Acconti per acquisto di beni e prodotti non sanitari)</t>
  </si>
  <si>
    <t>ABA190 (B.II)  CREDITI)</t>
  </si>
  <si>
    <t>ABA200 (B.II.1)  Crediti v/Stato)</t>
  </si>
  <si>
    <t>ABA230 (B.II.1.c)  Crediti v/Stato per mobilità attiva extraregionale)</t>
  </si>
  <si>
    <t>ABA240 (B.II.1.d)  Crediti v/Stato per mobilità attiva internazionale)</t>
  </si>
  <si>
    <t>ABA250 (B.II.1.e)  Crediti v/Stato per acconto quota fabbisogno sanitario regionale standard)</t>
  </si>
  <si>
    <t>ABA260 (B.II.1.f)  Crediti v/Stato per finanziamento sanitario aggiuntivo corrente)</t>
  </si>
  <si>
    <t>ABA270 (B.II.1.g)   Crediti v/Stato per spesa corrente - altro)</t>
  </si>
  <si>
    <t>ABA350 (B.II.2)  Crediti v/Regione o Provincia Autonoma)</t>
  </si>
  <si>
    <t>ABA360 (B.II.2.a)  Crediti v/Regione o Provincia Autonoma per spesa corrente)</t>
  </si>
  <si>
    <t>ABA470 (B.II.2.b) Crediti v/Regione o Provincia Autonoma per versamenti a patrimonio netto)</t>
  </si>
  <si>
    <t>ABA480 (B.II.2.b.1) Crediti v/Regione o Provincia Autonoma per finanziamenti per investimenti)</t>
  </si>
  <si>
    <t>ABA500 (B.II.2.b.3) Crediti v/Regione o Provincia Autonoma per ripiano perdite)</t>
  </si>
  <si>
    <t>ABA530 (B.II.3)  Crediti v/Comuni)</t>
  </si>
  <si>
    <t>ABA540 (B.II.4) Crediti v/Aziende sanitarie pubbliche)</t>
  </si>
  <si>
    <t>ABA550 (B.II.4.a) Crediti v/Aziende sanitarie pubbliche della Regione)</t>
  </si>
  <si>
    <t>ABA560 (B.II.4.a.1) Crediti v/Aziende sanitarie pubbliche della Regione - per mobilità in compensazione)</t>
  </si>
  <si>
    <t>ABA570 (B.II.4.a.2) Crediti v/Aziende sanitarie pubbliche della Regione - per mobilità non in
                            compensazione)</t>
  </si>
  <si>
    <t>ABA580 (B.II.4.a.3) Crediti v/Aziende sanitarie pubbliche della Regione - per altre prestazioni)</t>
  </si>
  <si>
    <t>ABA590 (B.II.4.b) Acconto quota FSR da distribuire)</t>
  </si>
  <si>
    <t>ABA610 (B.II.5) Crediti v/società partecipate e/o enti dipendenti della Regione)</t>
  </si>
  <si>
    <t>ABA620 (B.II.5.a) Crediti v/enti regionali)</t>
  </si>
  <si>
    <t>ABA630 (B.II.5.b) Crediti v/sperimentazioni gestionali)</t>
  </si>
  <si>
    <t>ABA640 (B.II.5.c) Crediti v/altre partecipate)</t>
  </si>
  <si>
    <t>ABA650 (B.II.6) Crediti v/Erario)</t>
  </si>
  <si>
    <t>ABA660 (B.II.7) Crediti v/altri)</t>
  </si>
  <si>
    <t>ABA670 (B.II.7.a) Crediti v/clienti privati)</t>
  </si>
  <si>
    <t>ABA680 (B.II.7.b) Crediti v/gestioni liquidatorie)</t>
  </si>
  <si>
    <t>ABA690 (B.II.7.c) Crediti v/altri soggetti pubblici)</t>
  </si>
  <si>
    <t>ABA700 (B.II.7.d) Crediti v/altri soggetti pubblici per ricerca)</t>
  </si>
  <si>
    <t>ABA710 (B.II.7.e) Altri crediti diversi)</t>
  </si>
  <si>
    <t>ABA711 (B.II.7.e.1) Altri crediti diversi)</t>
  </si>
  <si>
    <t>ABA720 (B.III)  ATTIVITA' FINANZIARIE CHE NON COSTITUISCONO IMMOBILIZZAZIONI)</t>
  </si>
  <si>
    <t>ABA730 (B.III.1)  Partecipazioni che non costituiscono immobilizzazioni)</t>
  </si>
  <si>
    <t>ABA740 (B.III.2)  Altri titoli che non costituiscono immobilizzazioni)</t>
  </si>
  <si>
    <t>ABA750 (B.IV)  DISPONIBILITA' LIQUIDE)</t>
  </si>
  <si>
    <t>ABA760 (B.IV.1)  Cassa)</t>
  </si>
  <si>
    <t>ABA770 (B.IV.2)  Istituto Tesoriere)</t>
  </si>
  <si>
    <t>ABA780 (B.IV.3) Tesoreria Unica)</t>
  </si>
  <si>
    <t>ABA790 (B.IV.4) Conto corrente postale)</t>
  </si>
  <si>
    <t>ACZ999 (C)  RATEI E RISCONTI ATTIVI)</t>
  </si>
  <si>
    <t>ACA000 (C.I) RATEI ATTIVI)</t>
  </si>
  <si>
    <t>ACA010 (C.I.1) Ratei attivi)</t>
  </si>
  <si>
    <t>ACA020 (C.I.2) Ratei attivi v/Aziende sanitarie pubbliche della Regione)</t>
  </si>
  <si>
    <t>ACA030 (C.II) RISCONTI ATTIVI)</t>
  </si>
  <si>
    <t>ACA040 (C.II.1) Risconti attivi)</t>
  </si>
  <si>
    <t>ACA050 (C.II.2) Risconti attivi v/Aziende sanitarie pubbliche della Regione)</t>
  </si>
  <si>
    <t>TP (TP (TOTALE PASSIVO))</t>
  </si>
  <si>
    <t>PAZ999 (A)  PATRIMONIO NETTO)</t>
  </si>
  <si>
    <t>PAA000 (A.I) FONDO DI DOTAZIONE)</t>
  </si>
  <si>
    <t>PAA010 (A.II) FINANZIAMENTI PER INVESTIMENTI)</t>
  </si>
  <si>
    <t>PAA020 (A.II.1) Finanziamenti per beni di prima dotazione)</t>
  </si>
  <si>
    <t>PAA030 (A.II.2) Finanziamenti da Stato per investimenti)</t>
  </si>
  <si>
    <t>PAA040 (A.II.2.a) Finanziamenti da Stato per investimenti - ex art. 20 legge 67/88)</t>
  </si>
  <si>
    <t>PAA050 (A.II.2.b) Finanziamenti da Stato per investimenti - ricerca)</t>
  </si>
  <si>
    <t>PAA060 (A.II.2.c) Finanziamenti da Stato per investimenti - altro)</t>
  </si>
  <si>
    <t>PAA070 (A.II.3) Finanziamenti da Regione per investimenti)</t>
  </si>
  <si>
    <t>PAA080 (A.II.4) Finanziamenti da altri soggetti pubblici per investimenti)</t>
  </si>
  <si>
    <t>PAA090 (A.II.5) Finanziamenti per investimenti da rettifica contributi in conto esercizio)</t>
  </si>
  <si>
    <t>PAA100 (A.III) RISERVE DA DONAZIONI E LASCITI VINCOLATI AD INVESTIMENTI)</t>
  </si>
  <si>
    <t>PAA110 (A.IV) ALTRE RISERVE)</t>
  </si>
  <si>
    <t>PAA120 (A.IV.1) Riserve da rivalutazioni)</t>
  </si>
  <si>
    <t>PAA130 (A.IV.2) Riserve da plusvalenze da reinvestire)</t>
  </si>
  <si>
    <t>PAA140 (A.IV.3) Contributi da reinvestire)</t>
  </si>
  <si>
    <t>PAA150 (A.IV.4) Riserve da utili di esercizio destinati ad investimenti)</t>
  </si>
  <si>
    <t>PAA160 (A.IV.5) Riserve diverse)</t>
  </si>
  <si>
    <t>PAA170 (A.V) CONTRIBUTI PER RIPIANO PERDITE)</t>
  </si>
  <si>
    <t>PAA180 (A.V.1) Contributi per copertura debiti al 31/12/2005)</t>
  </si>
  <si>
    <t>PAA190 (A.V.2) Contributi per ricostituzione risorse da investimenti esercizi precedenti)</t>
  </si>
  <si>
    <t>PAA200 (A.V.3) Altro)</t>
  </si>
  <si>
    <t>PAA210 (A.VI) UTILI (PERDITE) PORTATI A NUOVO)</t>
  </si>
  <si>
    <t>PAA220 (A.VII) UTILE (PERDITA) D'ESERCIZIO)</t>
  </si>
  <si>
    <t>PBZ999 (B)  FONDI PER RISCHI E ONERI)</t>
  </si>
  <si>
    <t>PBA000 (B.I)  FONDI PER IMPOSTE, ANCHE DIFFERITE)</t>
  </si>
  <si>
    <t>PBA010 (B.II)  FONDI PER RISCHI)</t>
  </si>
  <si>
    <t>PBA020 (B.II.1) Fondo rischi per cause civili ed oneri processuali)</t>
  </si>
  <si>
    <t>PBA030 (B.II.2) Fondo rischi per contenzioso personale dipendente)</t>
  </si>
  <si>
    <t>PBA040 (B.II.3) Fondo rischi connessi all'acquisto di prestazioni sanitarie da privato)</t>
  </si>
  <si>
    <t>PBA050 (B.II.4) Fondo rischi per copertura diretta dei rischi (autoassicurazione))</t>
  </si>
  <si>
    <t>PBA070 (B.III) FONDI DA DISTRIBUIRE)</t>
  </si>
  <si>
    <t>PBA080 (B.III.1) FSR indistinto da distribuire)</t>
  </si>
  <si>
    <t>PBA090 (B.III.2) FSR vincolato da distribuire)</t>
  </si>
  <si>
    <t>PBA100 (B.III.3) Fondo per ripiano disavanzi pregressi)</t>
  </si>
  <si>
    <t>PBA110 (B.III.4) Fondo finanziamento sanitario aggiuntivo corrente LEA)</t>
  </si>
  <si>
    <t>PBA120 (B.III.5) Fondo finanziamento sanitario aggiuntivo corrente extra LEA)</t>
  </si>
  <si>
    <t>PBA130 (B.III.6) Fondo finanziamento per ricerca)</t>
  </si>
  <si>
    <t>PBA140 (B.III.7) Fondo finanziamento per investimenti)</t>
  </si>
  <si>
    <t>PBA150 (B.IV) QUOTE INUTILIZZATE CONTRIBUTI)</t>
  </si>
  <si>
    <t>PBA210 (B.V.1) Fondi integrativi pensione)</t>
  </si>
  <si>
    <t>PBA220 (B.V.2) Fondi rinnovi contrattuali)</t>
  </si>
  <si>
    <t>PBA240 (B.V.2.b) Fondo rinnovi convenzioni MMG/PLS/MCA)</t>
  </si>
  <si>
    <t>PBA250 (B.V.2.c) Fondo rinnovi convenzioni medici Sumai)</t>
  </si>
  <si>
    <t>PBA260 (B.V.3) Altri fondi per oneri e spese)</t>
  </si>
  <si>
    <t>PCA000 (C.I)  FONDO PER PREMI OPEROSITA' MEDICI SUMAI)</t>
  </si>
  <si>
    <t>PCA010 (C.II)  FONDO PER TRATTAMENTO DI FINE RAPPORTO DIPENDENTI)</t>
  </si>
  <si>
    <t>PDZ999 (D)  DEBITI)</t>
  </si>
  <si>
    <t>PDA000 (D.I) DEBITI PER MUTUI PASSIVI)</t>
  </si>
  <si>
    <t>PDA010 (D.II) DEBITI V/STATO)</t>
  </si>
  <si>
    <t>PDA020 (D.II.1) Debiti v/Stato per mobilità passiva extraregionale)</t>
  </si>
  <si>
    <t>PDA030 (D.II.2) Debiti v/Stato per mobilità passiva internazionale)</t>
  </si>
  <si>
    <t>PDA040 (D.II.3) Acconto quota FSR v/Stato)</t>
  </si>
  <si>
    <t>PDA050 (D.II.4) Debiti v/Stato per restituzione finanziamenti - per ricerca)</t>
  </si>
  <si>
    <t>PDA060 (D.II.5) Altri debiti v/Stato)</t>
  </si>
  <si>
    <t>PDA070 (D.III) DEBITI V/REGIONE O PROVINCIA AUTONOMA)</t>
  </si>
  <si>
    <t>PDA130 (D.IV) DEBITI V/COMUNI)</t>
  </si>
  <si>
    <t>PDA140 (D.V) DEBITI V/AZIENDE SANITARIE PUBBLICHE)</t>
  </si>
  <si>
    <t>PDA150 (D.V.1) Debiti v/Aziende sanitarie pubbliche della Regione)</t>
  </si>
  <si>
    <t>PDA160 (D.V.1.a) Debiti v/Aziende sanitarie pubbliche della Regione - per quota FSR)</t>
  </si>
  <si>
    <t>PDA170 (D.V.1.b) Debiti v/Aziende sanitarie pubbliche della Regione - per finanziamento sanitario
                       aggiuntivo corrente LEA)</t>
  </si>
  <si>
    <t>PDA180 (D.V.1.c) Debiti v/Aziende sanitarie pubbliche della Regione - per finanziamento sanitario
                       aggiuntivo corrente extra LEA)</t>
  </si>
  <si>
    <t>PDA190 (D.V.1.d) Debiti v/Aziende sanitarie pubbliche della Regione - per mobilità in compensazione)</t>
  </si>
  <si>
    <t>PDA200 (D.V.1.e) Debiti v/Aziende sanitarie pubbliche della Regione - per mobilità non in compensazione)</t>
  </si>
  <si>
    <t>PDA210 (D.V.1.f) Debiti v/Aziende sanitarie pubbliche della Regione - per altre prestazioni)</t>
  </si>
  <si>
    <t>PDA230 (D.V.3) Debiti v/Aziende sanitarie pubbliche della Regione per versamenti c/patrimonio netto)</t>
  </si>
  <si>
    <t>PDA240 (D.VI) DEBITI V/ SOCIETA' PARTECIPATE E/O ENTI DIPENDENTI DELLA REGIONE)</t>
  </si>
  <si>
    <t>PDA250 (D.VI.1) Debiti v/enti regionali)</t>
  </si>
  <si>
    <t>PDA260 (D.VI.2) Debiti v/sperimentazioni gestionali)</t>
  </si>
  <si>
    <t>PDA270 (D.VI.3) Debiti v/altre partecipate)</t>
  </si>
  <si>
    <t>PDA280 (D.VII) DEBITI V/FORNITORI)</t>
  </si>
  <si>
    <t>PDA300 (D.VII.2) Debiti verso altri fornitori)</t>
  </si>
  <si>
    <t>PDA310 (D.VIII) DEBITI V/ISTITUTO TESORIERE)</t>
  </si>
  <si>
    <t>PDA320 (D.IX) DEBITI TRIBUTARI)</t>
  </si>
  <si>
    <t>PDA330 (D.X) DEBITI V/ISTITUTI PREVIDENZIALI, ASSISTENZIALI E SICUREZZA SOCIALE)</t>
  </si>
  <si>
    <t>PDA340 (D.XI)  DEBITI V/ALTRI)</t>
  </si>
  <si>
    <t>PDA350 (D.XI.1) Debiti v/altri finanziatori)</t>
  </si>
  <si>
    <t>PDA360 (D.XI.2) Debiti v/dipendenti)</t>
  </si>
  <si>
    <t>PDA370 (D.XI.3) Debiti v/gestioni liquidatorie)</t>
  </si>
  <si>
    <t>PDA380 (D.XI.4) Altri debiti diversi)</t>
  </si>
  <si>
    <t>PEZ999 (E)  RATEI E RISCONTI PASSIVI)</t>
  </si>
  <si>
    <t>PEA000 (E.I) RATEI PASSIVI)</t>
  </si>
  <si>
    <t>PEA010 (E.I.1) Ratei passivi)</t>
  </si>
  <si>
    <t>PEA020 (E.I.2) Ratei passivi v/Aziende sanitarie pubbliche della Regione)</t>
  </si>
  <si>
    <t>PEA030 (E.II) RISCONTI PASSIVI)</t>
  </si>
  <si>
    <t>PEA040 (E.II.1) Risconti passivi)</t>
  </si>
  <si>
    <t>PEA050 (E.II.2) Risconti passivi v/Aziende sanitarie pubbliche della Regione)</t>
  </si>
  <si>
    <t>Azienda</t>
  </si>
  <si>
    <t>RV_AREA</t>
  </si>
  <si>
    <t xml:space="preserve">                  STATO  PATRIMONIALE</t>
  </si>
  <si>
    <t>A)</t>
  </si>
  <si>
    <t>IMMOBILIZZAZIONI</t>
  </si>
  <si>
    <t>I</t>
  </si>
  <si>
    <t>Immobilizzazioni immateriali</t>
  </si>
  <si>
    <t>1)</t>
  </si>
  <si>
    <t>Costi d'impianto e di ampliamento</t>
  </si>
  <si>
    <t>2)</t>
  </si>
  <si>
    <t>Costi di ricerca e sviluppo</t>
  </si>
  <si>
    <t>3)</t>
  </si>
  <si>
    <t>Diritti di brevetto e di utilizzazione delle opere dell'ingegno</t>
  </si>
  <si>
    <t>4)</t>
  </si>
  <si>
    <t>Immobilizzazioni immateriali in corso e acconti</t>
  </si>
  <si>
    <t>5)</t>
  </si>
  <si>
    <t>Altre immobilizzazioni immateriali</t>
  </si>
  <si>
    <t>II</t>
  </si>
  <si>
    <t>Immobilizzazioni materiali</t>
  </si>
  <si>
    <t>Terreni</t>
  </si>
  <si>
    <t>a)</t>
  </si>
  <si>
    <t>Terreni disponibili</t>
  </si>
  <si>
    <t>b)</t>
  </si>
  <si>
    <t>Terreni indisponibili</t>
  </si>
  <si>
    <t>Fabbricati</t>
  </si>
  <si>
    <t>Fabbricati non strumentali (disponibili)</t>
  </si>
  <si>
    <t>Fabbricati strumentali (indisponibili)</t>
  </si>
  <si>
    <t>Impianti e macchinari</t>
  </si>
  <si>
    <t>Attrezzature sanitarie e scientifiche</t>
  </si>
  <si>
    <t>Mobili e arredi</t>
  </si>
  <si>
    <t>6)</t>
  </si>
  <si>
    <t>Automezzi</t>
  </si>
  <si>
    <t>7)</t>
  </si>
  <si>
    <t>Oggetti d'arte</t>
  </si>
  <si>
    <t>8)</t>
  </si>
  <si>
    <t>Altre immobilizzazioni materiali</t>
  </si>
  <si>
    <t>9)</t>
  </si>
  <si>
    <t>Immobilizzazioni materiali in corso e acconti</t>
  </si>
  <si>
    <t>Entro 12 mesi</t>
  </si>
  <si>
    <t>Oltre 12 mesi</t>
  </si>
  <si>
    <t>III</t>
  </si>
  <si>
    <t>Crediti finanziari</t>
  </si>
  <si>
    <t>Crediti finanziari v/Stato</t>
  </si>
  <si>
    <t>Crediti finanziari v/Regione</t>
  </si>
  <si>
    <t>c)</t>
  </si>
  <si>
    <t>Crediti finanziari v/partecipate</t>
  </si>
  <si>
    <t>d)</t>
  </si>
  <si>
    <t>Crediti finanziari v/altri</t>
  </si>
  <si>
    <t>Titoli</t>
  </si>
  <si>
    <t>Partecipazioni</t>
  </si>
  <si>
    <t>Altri titoli</t>
  </si>
  <si>
    <t>Totale A)</t>
  </si>
  <si>
    <t>B)</t>
  </si>
  <si>
    <t>ATTIVO CIRCOLANTE</t>
  </si>
  <si>
    <t>Rimanenze</t>
  </si>
  <si>
    <t>Rimanenze beni sanitari</t>
  </si>
  <si>
    <t>Rimanenze beni non sanitari</t>
  </si>
  <si>
    <t>Acconti per acquisti beni sanitari</t>
  </si>
  <si>
    <t>Acconti per acquisti beni non sanitari</t>
  </si>
  <si>
    <t>Crediti v/Stato</t>
  </si>
  <si>
    <t>Crediti v/Stato - parte corrente</t>
  </si>
  <si>
    <t>Crediti v/Stato - altro</t>
  </si>
  <si>
    <t>Crediti v/Stato - investimenti</t>
  </si>
  <si>
    <t>Crediti v/Stato - per ricerca</t>
  </si>
  <si>
    <t>Crediti v/Ministero della Salute per ricerca corrente</t>
  </si>
  <si>
    <t>Crediti v/Ministero della Salute per ricerca finalizzata</t>
  </si>
  <si>
    <t xml:space="preserve">Crediti v/Stato per ricerca - altre Amministrazioni centrali </t>
  </si>
  <si>
    <t>Crediti v/Stato - investimenti per ricerca</t>
  </si>
  <si>
    <t>Crediti v/prefetture</t>
  </si>
  <si>
    <t>Crediti v/Regione o Provincia Autonoma</t>
  </si>
  <si>
    <t>Crediti v/Regione o Provincia Autonoma - parte corrente</t>
  </si>
  <si>
    <t>Crediti v/Regione o Provincia Autonoma per spesa corrente</t>
  </si>
  <si>
    <t xml:space="preserve">a)  Crediti v/Regione o Provincia Autonoma per finanziamento sanitario ordinario corrente </t>
  </si>
  <si>
    <t>b)  Crediti v/Regione o Provincia Autonoma per finanziamento sanitario aggiuntivo corrente LEA</t>
  </si>
  <si>
    <t>c)  Crediti v/Regione o Provincia Autonoma per finanziamento sanitario aggiuntivo corrente extra LEA</t>
  </si>
  <si>
    <t>d)  Crediti v/Regione o Provincia Autonoma per spesa corrente - altro</t>
  </si>
  <si>
    <t>Crediti v/Regione o Provincia Autonoma per ricerca</t>
  </si>
  <si>
    <t>Crediti v/Regione o Provincia Autonoma - patrimonio netto</t>
  </si>
  <si>
    <t>Crediti v/Regione o Provincia Autonoma per finanziamento per investimenti</t>
  </si>
  <si>
    <t>Crediti v/Regione o Provincia Autonoma per incremento fondo di dotazione</t>
  </si>
  <si>
    <t>Crediti v/Regione o Provincia Autonoma per ripiano perdite</t>
  </si>
  <si>
    <t>Crediti v/Regione o Provincia Autonoma per ricostituzione risorse da investimenti esercizi precedenti</t>
  </si>
  <si>
    <t>Crediti v/Comuni</t>
  </si>
  <si>
    <t>Crediti v/aziende sanitarie pubbliche e acconto quota FSR da distribuire</t>
  </si>
  <si>
    <t>Crediti v/aziende sanitarie pubbliche della Regione</t>
  </si>
  <si>
    <t>Crediti v/aziende sanitarie pubbliche fuori Regione</t>
  </si>
  <si>
    <t>Crediti v/società partecipate e/o enti dipendenti della Regione</t>
  </si>
  <si>
    <t>Crediti v/Erario</t>
  </si>
  <si>
    <t>Crediti v/altri</t>
  </si>
  <si>
    <t>Attività finanziarie che non costituiscono immobilizzazioni</t>
  </si>
  <si>
    <t>Partecipazioni che non costituiscono immobilizzazioni</t>
  </si>
  <si>
    <t>Altri titoli che non costituiscono immobilizzazioni</t>
  </si>
  <si>
    <t>IV</t>
  </si>
  <si>
    <t>Disponibilità liquide</t>
  </si>
  <si>
    <t>Cassa</t>
  </si>
  <si>
    <t>Istituto Tesoriere</t>
  </si>
  <si>
    <t>Tesoreria Unica</t>
  </si>
  <si>
    <t>Conto corrente postale</t>
  </si>
  <si>
    <t>Totale B)</t>
  </si>
  <si>
    <t>C)</t>
  </si>
  <si>
    <t>RATEI E RISCONTI ATTIVI</t>
  </si>
  <si>
    <t>Ratei attivi</t>
  </si>
  <si>
    <t>Risconti attivi</t>
  </si>
  <si>
    <t>Totale C)</t>
  </si>
  <si>
    <t>TOTALE ATTIVO (A+B+C)</t>
  </si>
  <si>
    <t>D)</t>
  </si>
  <si>
    <t>CONTI D'ORDINE</t>
  </si>
  <si>
    <t>Canoni di leasing ancora da pagare</t>
  </si>
  <si>
    <t>Depositi cauzionali</t>
  </si>
  <si>
    <t>Beni in comodato</t>
  </si>
  <si>
    <t>Altri conti d'ordine</t>
  </si>
  <si>
    <t>Totale D)</t>
  </si>
  <si>
    <t>PATRIMONIO NETTO</t>
  </si>
  <si>
    <t>Fondo di dotazione</t>
  </si>
  <si>
    <t>Finanziamenti per investimenti</t>
  </si>
  <si>
    <t>Finanziamenti per beni di prima dotazione</t>
  </si>
  <si>
    <t>Finanziamenti da Stato per investimenti</t>
  </si>
  <si>
    <t>Finanziamenti da Stato ex art. 20 Legge 67/88</t>
  </si>
  <si>
    <t>Finanziamenti da Stato per ricerca</t>
  </si>
  <si>
    <t>Finanziamenti da Stato - altro</t>
  </si>
  <si>
    <t>Finanziamenti da Regione per investimenti</t>
  </si>
  <si>
    <t>Finanziamenti da altri soggetti pubblici per investimenti</t>
  </si>
  <si>
    <t>Finanziamenti per investimenti da rettifica contributi in conto esercizio</t>
  </si>
  <si>
    <t>Riserve da donazioni e lasciti vincolati ad investimenti</t>
  </si>
  <si>
    <t>Altre riserve</t>
  </si>
  <si>
    <t>V</t>
  </si>
  <si>
    <t>Contributi per ripiano perdite</t>
  </si>
  <si>
    <t>VI</t>
  </si>
  <si>
    <t>Utili (perdite) portati a nuovo</t>
  </si>
  <si>
    <t>VII</t>
  </si>
  <si>
    <t>Utile (perdita) dell'esercizio</t>
  </si>
  <si>
    <t>FONDI PER RISCHI ED ONERI</t>
  </si>
  <si>
    <t>Fondi per imposte, anche differite</t>
  </si>
  <si>
    <t>Fondi per rischi</t>
  </si>
  <si>
    <t>Fondi da distribuire</t>
  </si>
  <si>
    <t>Quota inutilizzata contributi di parte corrente vincolati</t>
  </si>
  <si>
    <t>Altri fondi oneri</t>
  </si>
  <si>
    <t>TRATTAMENTO FINE RAPPORTO</t>
  </si>
  <si>
    <t>Premi operosità</t>
  </si>
  <si>
    <t>TFR personale dipendente</t>
  </si>
  <si>
    <t>Mutui passivi</t>
  </si>
  <si>
    <t>Debiti v/Stato</t>
  </si>
  <si>
    <t>Debiti v/Regione o Provincia Autonoma</t>
  </si>
  <si>
    <t>Debiti v/Comuni</t>
  </si>
  <si>
    <t>Debiti v/aziende sanitarie pubbliche</t>
  </si>
  <si>
    <t>Debiti v/aziende sanitarie pubbliche della Regione per spesa corrente e mobilità</t>
  </si>
  <si>
    <t xml:space="preserve">Debiti v/aziende sanitarie pubbliche della Regione per finanziamento sanitario aggiuntivo corrente LEA </t>
  </si>
  <si>
    <t xml:space="preserve">Debiti v/aziende sanitarie pubbliche della Regione per finanziamento sanitario aggiuntivo corrente extra LEA </t>
  </si>
  <si>
    <t>Debiti v/aziende sanitarie pubbliche della Regione per altre prestazioni</t>
  </si>
  <si>
    <t>e)</t>
  </si>
  <si>
    <t>Debiti v/aziende sanitarie pubbliche della Regione per versamenti a patrimonio netto</t>
  </si>
  <si>
    <t>f)</t>
  </si>
  <si>
    <t>Debiti v/aziende sanitarie pubbliche fuori Regione</t>
  </si>
  <si>
    <t>Debiti v/società partecipate e/o enti dipendenti della Regione</t>
  </si>
  <si>
    <t>Debiti v/fornitori</t>
  </si>
  <si>
    <t>Debiti v/Istituto Tesoriere</t>
  </si>
  <si>
    <t>Debiti tributari</t>
  </si>
  <si>
    <t>Debiti v/altri finanziatori</t>
  </si>
  <si>
    <t>Debiti v/istituti previdenziali, assistenziali e sicurezza sociale</t>
  </si>
  <si>
    <t>Debiti v/altri</t>
  </si>
  <si>
    <t>E)</t>
  </si>
  <si>
    <t>RATEI E RISCONTI PASSIVI</t>
  </si>
  <si>
    <t>Ratei passivi</t>
  </si>
  <si>
    <t>Risconti passivi</t>
  </si>
  <si>
    <t>Totale E)</t>
  </si>
  <si>
    <t>TOTALE PASSIVO E PATRIMONIO NETTO (A+B+C+D+E)</t>
  </si>
  <si>
    <t>F)</t>
  </si>
  <si>
    <t>Totale F)</t>
  </si>
  <si>
    <r>
      <t>S</t>
    </r>
    <r>
      <rPr>
        <b/>
        <sz val="12"/>
        <rFont val="Arial"/>
        <family val="2"/>
      </rPr>
      <t>CHEMA</t>
    </r>
    <r>
      <rPr>
        <b/>
        <sz val="14"/>
        <rFont val="Arial"/>
        <family val="2"/>
      </rPr>
      <t xml:space="preserve"> D</t>
    </r>
    <r>
      <rPr>
        <b/>
        <sz val="12"/>
        <rFont val="Arial"/>
        <family val="2"/>
      </rPr>
      <t>I</t>
    </r>
    <r>
      <rPr>
        <b/>
        <sz val="14"/>
        <rFont val="Arial"/>
        <family val="2"/>
      </rPr>
      <t xml:space="preserve"> B</t>
    </r>
    <r>
      <rPr>
        <b/>
        <sz val="12"/>
        <rFont val="Arial"/>
        <family val="2"/>
      </rPr>
      <t>ILANCIO</t>
    </r>
    <r>
      <rPr>
        <b/>
        <sz val="14"/>
        <rFont val="Arial"/>
        <family val="2"/>
      </rPr>
      <t xml:space="preserve">
</t>
    </r>
    <r>
      <rPr>
        <i/>
        <sz val="14"/>
        <rFont val="Arial"/>
        <family val="2"/>
      </rPr>
      <t>Decreto Ministero della Salute 20 Marzo 2013</t>
    </r>
  </si>
  <si>
    <t>Tra 1 e 5 Anni</t>
  </si>
  <si>
    <t>Oltre 5 Anni</t>
  </si>
  <si>
    <t>MOVIMENTI</t>
  </si>
  <si>
    <t>TEMPO</t>
  </si>
  <si>
    <t>Esigibili/Pagabili entro l’esercizio successivo (vc)</t>
  </si>
  <si>
    <t>VIII</t>
  </si>
  <si>
    <t>IX</t>
  </si>
  <si>
    <t>X</t>
  </si>
  <si>
    <t>XI</t>
  </si>
  <si>
    <t>XII</t>
  </si>
  <si>
    <t>Analisi Scostamenti</t>
  </si>
  <si>
    <t>in valore assoluto</t>
  </si>
  <si>
    <t>in valore %</t>
  </si>
  <si>
    <t>CONSUNTIVO</t>
  </si>
  <si>
    <t>No Movimenti</t>
  </si>
  <si>
    <t>SELEZIONARE L'AZIENDA DI APPARTENENZA NEL FOGLIO "SP".</t>
  </si>
  <si>
    <t>ABA201 (B.II.1.a) Crediti v/Stato per spesa corrente - FSN indistinto)</t>
  </si>
  <si>
    <t>ABA220 (B.II.1.b) Crediti v/Stato per spesa corrente - FSN vincolato)</t>
  </si>
  <si>
    <t>ABA271 (B.II.1.h) Crediti v/Stato per spesa corrente per STP (ex D.lgs. 286/98))</t>
  </si>
  <si>
    <t>ABA280 (B.II.1.i) Crediti v/Stato per finanziamenti per investimenti)</t>
  </si>
  <si>
    <t>ABA290 (B.II.1.j) Crediti v/Stato per ricerca)</t>
  </si>
  <si>
    <t>ABA300 (B.II.1.j.1) Crediti v/Stato per ricerca corrente - Ministero della Salute)</t>
  </si>
  <si>
    <t>ABA310 (B.II.1.j.2) Crediti v/Stato per ricerca finalizzata - Ministero della Salute)</t>
  </si>
  <si>
    <t>ABA320 (B.II.1.j.3) Crediti v/Stato per ricerca - altre Amministrazioni centrali)</t>
  </si>
  <si>
    <t>ABA330 (B.II.1.j.4) Crediti v/Stato per ricerca - finanziamenti per investimenti)</t>
  </si>
  <si>
    <t>ABA340 (B.II.1.k) Crediti v/prefetture)</t>
  </si>
  <si>
    <t>ABA390 (B.II.2.a.1) Crediti v/Regione o Provincia Autonoma per quota FSR)</t>
  </si>
  <si>
    <t>ABA400 (B.II.2.a.2) Crediti v/Regione o Provincia Autonoma per mobilità attiva intraregionale)</t>
  </si>
  <si>
    <t>ABA410 (B.II.2.a.3) Crediti v/Regione o Provincia Autonoma per mobilità attiva extraregionale)</t>
  </si>
  <si>
    <t>ABA420 (B.II.2.a.4) Crediti v/Regione o Provincia Autonoma per acconto quota FSR)</t>
  </si>
  <si>
    <t>ABA430 (B.II.2.a.5) Crediti v/Regione o Provincia Autonoma per finanziamento sanitario aggiuntivo corrente LEA)</t>
  </si>
  <si>
    <t>ABA440 (B.II.2.a.6) Crediti v/Regione o Provincia Autonoma per finanziamento sanitario aggiuntivo corrente extra LEA)</t>
  </si>
  <si>
    <t>ABA450 (B.II.2.a.7) Crediti v/Regione o Provincia Autonoma per spesa corrente - altro)</t>
  </si>
  <si>
    <t>ABA451 (B.II.2.a.8) Crediti v/Regione o Provincia Autonoma per spesa corrente - STP (ex D.lgs. 286/98))</t>
  </si>
  <si>
    <t>ABA460 (B.II.2.a.9) Crediti v/Regione o Provincia Autonoma per ricerca)</t>
  </si>
  <si>
    <t>ABA461 (B.II.2.a.10) Crediti v/Regione o Provincia Autonoma per mobilità attiva internazionale)</t>
  </si>
  <si>
    <t>ABA501 (B.II.2.b.4) Crediti v/Regione o Provincia Autonoma per anticipazione ripiano disavanzo programmato dai Piani aziendali di cui all'art. 1, comma 528, L. 208/2015)</t>
  </si>
  <si>
    <t>ABA510 (B.II.2.b.5) Crediti v/Regione per copertura debiti al 31/12/2005)</t>
  </si>
  <si>
    <t>ABA520 (B.II.2.b.6) Crediti v/Regione o Provincia Autonoma per ricostituzione risorse da investimenti esercizi precedenti)</t>
  </si>
  <si>
    <t>ABA521 (B.II.2.c) Crediti v/Regione o Provincia Autonoma per contributi L. 210/92  - NO GSA)</t>
  </si>
  <si>
    <t>ABA522 (B.II.2.d) Crediti v/Regione o Provincia Autonoma per contributi L. 210/92 - GSA)</t>
  </si>
  <si>
    <t>ABA591 (B.II.4.c) Crediti v/Aziende sanitarie pubbliche della Regione per anticipazione ripiano disavanzo programmato dai Piani aziendali di cui all'art. 1, comma 528, L. 208/2015)</t>
  </si>
  <si>
    <t>ABA600 (B.II.4.d) Crediti v/Aziende sanitarie pubbliche Extraregione)</t>
  </si>
  <si>
    <t>ABA712 (B.II.7.e.2) Note di credito da emettere (diverse))</t>
  </si>
  <si>
    <t>ABA713 (B.II.7.f) Altri Crediti verso erogatori (privati accreditati e convenzionati) di prestazioni sanitarie)</t>
  </si>
  <si>
    <t>ADZ999 (E) CONTI D'ORDINE)</t>
  </si>
  <si>
    <t>ADA000 (E.I) CANONI DI LEASING ANCORA DA PAGARE)</t>
  </si>
  <si>
    <t>ADA010 (E.II) DEPOSITI CAUZIONALI)</t>
  </si>
  <si>
    <t>ADA020 (E.III) BENI IN COMODATO)</t>
  </si>
  <si>
    <t>ADA021 (E.IV) CANONI DI PROJECT FINANCING ANCORA DA PAGARE)</t>
  </si>
  <si>
    <t>ADA030 (E.V) ALTRI CONTI D'ORDINE)</t>
  </si>
  <si>
    <t>PBA051 (B.II.5) Fondo rischi per franchigia assicurativa)</t>
  </si>
  <si>
    <t>PBA052 (B.II.6) Fondo rischi per interessi di mora)</t>
  </si>
  <si>
    <t>PBA060 (B.II.7) Altri fondi rischi)</t>
  </si>
  <si>
    <t>PBA141 (B.III.8) Fondo finanziamento sanitario aggiuntivo corrente (extra fondo) - Risorse aggiuntive da bilancio regionale a titolo di copertura extra LEA)</t>
  </si>
  <si>
    <t>PBA151 (B.IV.1) Quote inutilizzate contributi da Regione o Prov. Aut. per quota F.S. indistinto finalizzato)</t>
  </si>
  <si>
    <t>PBA160 (B.IV.2) Quote inutilizzate contributi da Regione o Prov. Aut. per quota F.S. vincolato)</t>
  </si>
  <si>
    <t>PBA170 (B.IV.3) Quote inutilizzate contributi vincolati da soggetti pubblici (extra fondo))</t>
  </si>
  <si>
    <t>PBA180 (B.IV.4) Quote inutilizzate contributi per ricerca)</t>
  </si>
  <si>
    <t>PBA190 (B.IV.5) Quote inutilizzate contributi vincolati da privati)</t>
  </si>
  <si>
    <t>PBA200 (B.V) ALTRI FONDI PER ONERI E SPESE)</t>
  </si>
  <si>
    <t>PBA270 (B.V.4) Altri Fondi incentivi funzioni tecniche Art. 113 D.Lgs 50/2016)</t>
  </si>
  <si>
    <t>PCZ999 (C) TRATTAMENTO FINE RAPPORTO)</t>
  </si>
  <si>
    <t>PCA020 (C.III) FONDO PER TRATTAMENTI DI QUIESCENZA E SIMILI)</t>
  </si>
  <si>
    <t>PDA080 (D.III.1) Debiti v/Regione o Provincia Autonoma per finanziamenti - GSA)</t>
  </si>
  <si>
    <t>PDA081 (D.III.2) Debiti v/Regione o Provincia Autonoma per finanziamenti - NO GSA)</t>
  </si>
  <si>
    <t>PDA090 (D.III.3) Debiti v/Regione o Provincia Autonoma per mobilità passiva intraregionale)</t>
  </si>
  <si>
    <t>PDA100 (D.III.4) Debiti v/Regione o Provincia Autonoma per mobilità passiva extraregionale)</t>
  </si>
  <si>
    <t>PDA101 (D.III.5) Debiti v/Regione o Provincia Autonoma per mobilità passiva internazionale)</t>
  </si>
  <si>
    <t>PDA110 (D.III.6) Acconto quota FSR da Regione o Provincia Autonoma)</t>
  </si>
  <si>
    <t>PDA111 (D.III.7) Acconto da Regione o Provincia Autonoma per anticipazione ripiano disavanzo programmato dai Piani aziendali di cui all'art. 1, comma 528, L. 208/2015)</t>
  </si>
  <si>
    <t>PDA112 (D.III.8) Debiti v/Regione o Provincia Autonoma per contributi L. 210/92 - NO GSA)</t>
  </si>
  <si>
    <t>PDA120 (D.III.9) Altri debiti v/Regione o Provincia Autonoma - GSA)</t>
  </si>
  <si>
    <t>PDA121 (D.III.10) Altri debiti v/Regione o Provincia Autonoma - NO GSA)</t>
  </si>
  <si>
    <t>PDA211 (D.V.1.g) Debiti v/Aziende sanitarie pubbliche della Regione - altre prestazioni per STP)</t>
  </si>
  <si>
    <t>PEA060 (E.II.3) Risconti passivi - in attuazione dell’art.79, comma 1 sexies lettera c), del D.L. 112/2008, convertito con legge 133/2008 e della legge 23 dicembre 2009 n. 191)</t>
  </si>
  <si>
    <t>PFZ999 (G) CONTI D'ORDINE)</t>
  </si>
  <si>
    <t>PFA000 (G.I) CANONI DI LEASING ANCORA DA PAGARE)</t>
  </si>
  <si>
    <t>PFA010 (G.II) DEPOSITI CAUZIONALI)</t>
  </si>
  <si>
    <t>PFA020 (G.III) BENI IN COMODATO)</t>
  </si>
  <si>
    <t>PFA021 (G.IV) CANONI DI PROJECT FINANCING ANCORA DA PAGARE)</t>
  </si>
  <si>
    <t>PFA030 (G.V) ALTRI CONTI D'ORDINE)</t>
  </si>
  <si>
    <t>PAA040a (A.II.2.a.1) Finanziamenti da Stato per investimenti - ex art. 20 legge 67/88 - assegnazioni dirette)</t>
  </si>
  <si>
    <t>PAA040b (A.II.2.a.2) Finanziamenti da Stato per investimenti - ex art. 20 legge 67/88 - trasferimenti tramite Regione GSA - Azienda Zero)</t>
  </si>
  <si>
    <t>PAA050a (A.II.2.b.1) Finanziamenti da Stato per investimenti - ricerca - assegnazioni dirette)</t>
  </si>
  <si>
    <t>PAA050b (A.II.2.b.2) Finanziamenti da Stato per investimenti - ricerca - trasferimenti tramite Regione GSA - Azienda Zero)</t>
  </si>
  <si>
    <t>PAA060a (A.II.2.c.1) Finanziamenti da Stato per investimenti - altro - assegnazioni dirette)</t>
  </si>
  <si>
    <t>PAA060b (A.II.2.c.2) Finanziamenti da Stato per investimenti - altro - trasferimenti tramite Regione GSA - Azienda Zero)</t>
  </si>
  <si>
    <t>PAA070b (A.II.3.b) Finanziamenti da Azienda Zero - trasferimenti in c/capitale (extrafondo - A4))</t>
  </si>
  <si>
    <t>PAA070c (A.II.3.c) Finanziamenti da Azienda Zero - altro)</t>
  </si>
  <si>
    <t>PAA070d (A.II.3.d) Finanziamenti da Regione - trasferimenti in c/capitale - NO GSA)</t>
  </si>
  <si>
    <t>PAA090a (A.II.5.a) Fin. per inv. da rettifica contributi in conto esercizio - da Regione - contributi FSR - Indistinta)</t>
  </si>
  <si>
    <t>PAA090b (A.II.5.b) Fin. per inv. da rettifica contributi in conto esercizio - da Regione - contributi FSR - Accentrata)</t>
  </si>
  <si>
    <t>PAA090c (A.II.5.c) Fin. per inv. da rettifica contributi in conto esercizio - da altri Enti pubblici - Extrafondo - PERIMETRO SANITA')</t>
  </si>
  <si>
    <t>PAA090d (A.II.5.d) Fin. per inv. da rettifica contributi in conto esercizio - da altri Enti pubblici - NO PERIMETRO SANITA')</t>
  </si>
  <si>
    <t>PAA090e (A.II.5.e) Fin. per inv. da rettifica contributi in conto esercizio - da Privati)</t>
  </si>
  <si>
    <t>PBA080a (B.III.1.a) FSR indistinto da distribuire - LEA)</t>
  </si>
  <si>
    <t>PBA080b (B.III.1.b) FSR indistinto da distribuire - ACCENTRATA)</t>
  </si>
  <si>
    <t>PBA170a (B.IV.3.a) Quote inutilizzate contributi vincolati da soggetti pubblici (extra fondo) - PERIMETRO SANITA)</t>
  </si>
  <si>
    <t>PBA170b (B.IV.3.b) Quote inutilizzate contributi vincolati da soggetti pubblici (extra fondo) - NO PERIMETRO SANITA)</t>
  </si>
  <si>
    <t>PDA080a (D.III.1) Debiti v/Regione o Provincia Autonoma per finanziamenti - GSA)</t>
  </si>
  <si>
    <t>PDA080b (D.III.1.b) Debiti v/Azienda Zero per finanziamenti)</t>
  </si>
  <si>
    <t>PDA090a (D.III.3.a) Debiti v/Regione o Provincia Autonoma per mobilità passiva intraregionale)</t>
  </si>
  <si>
    <t>PDA090b (D.III.3.b) Debiti v/Azienda Zero per mobilità passiva intraregionale)</t>
  </si>
  <si>
    <t>PDA100a (D.III.4.a) Debiti v/Regione o Provincia Autonoma per mobilità passiva extraregionale)</t>
  </si>
  <si>
    <t>PDA100b (D.III.4.b) Debiti v/Azienda Zero per mobilità passiva extraregionale)</t>
  </si>
  <si>
    <t>PDA101a (D.III.5.a) Debiti v/Regione o Provincia Autonoma per mobilità passiva internazionale)</t>
  </si>
  <si>
    <t>PDA101b (D.III.5.b) Debiti v/Azienda Zero per mobilità passiva internazionale)</t>
  </si>
  <si>
    <t>PDA110a (D.III.6.a) Acconto quota FSR da Regione o Provincia Autonoma)</t>
  </si>
  <si>
    <t>PDA110b (D.III.6.b) Acconto quota FSR da Azienda Zero)</t>
  </si>
  <si>
    <t>PDA111a (D.III.7.a) Acconto da Regione o Provincia Autonoma per anticipazione ripiano disavanzo programmato dai Piani aziendali di cui all'art. 1, comma 528, L. 208/2015)</t>
  </si>
  <si>
    <t>PDA111b (D.III.7.b) Acconto da Azienda Zero per anticipazione ripiano disavanzo programmato dai Piani aziendali di cui all'art. 1, comma 528, L. 208/2015)</t>
  </si>
  <si>
    <t>PDA120a (D.III.9.a) Altri debiti v/Regione o Provincia Autonoma - GSA)</t>
  </si>
  <si>
    <t>PDA120b (D.III.9.b) Altri debiti v/Azienda Zero)</t>
  </si>
  <si>
    <t>PDA231 (D.V.3.a) Debiti v/Aziende sanitarie pubbliche della Regione per versamenti c/patrimonio netto - finanziamenti per investimenti)</t>
  </si>
  <si>
    <t>PDA232 (D.V.3.b) Debiti v/Aziende sanitarie pubbliche della Regione per versamenti c/patrimonio netto - incremento fondo dotazione)</t>
  </si>
  <si>
    <t>PDA233 (D.V.3.c) Debiti v/Aziende sanitarie pubbliche della Regione per versamenti c/patrimonio netto - ripiano perdite)</t>
  </si>
  <si>
    <t>PDA234 (D.V.3.d) Debiti v/Aziende sanitarie pubbliche della Regione per anticipazione ripiano disavanzo programmato dai Piani aziendali di cui all'art. 1, comma 528, L. 208/2015)</t>
  </si>
  <si>
    <t>PDA235 (D.V.3.e) Debiti v/Aziende sanitarie pubbliche della Regione per versamenti c/patrimonio netto - altro)</t>
  </si>
  <si>
    <t>PDA291 (D.VII.1.a) Debiti verso erogatori (privati accreditati e convenzionati) di prestazioni sanitarie)</t>
  </si>
  <si>
    <t>PDA292 (D.VII.1.b) Note di credito da ricevere (privati accreditati e convenzionati))</t>
  </si>
  <si>
    <t>PDA301 (D.VII.2.a) Debiti verso altri fornitori)</t>
  </si>
  <si>
    <t>PDA302 (D.VII.2.b) Note di credito da ricevere (altri fornitori))</t>
  </si>
  <si>
    <t>PDA380a (D.XI.4.a) Altri debiti diversi verso altri soggetti pubblici)</t>
  </si>
  <si>
    <t>PDA380b (D.XI.4.b) Altri debiti diversi)</t>
  </si>
  <si>
    <t>AAA120a (A.I.4.a) Costi di impianto e di ampliamento)</t>
  </si>
  <si>
    <t>AAA120b (A.I.4.b) Costi di ricerca, sviluppo)</t>
  </si>
  <si>
    <t>AAA120c (A.I.4.c) Diritti di brevetto e diritti di utilizzazione delle opere d'ingegno)</t>
  </si>
  <si>
    <t>AAA120d (A.I.4.d) Altre immobilizzazioni immateriali)</t>
  </si>
  <si>
    <t>AAA121a (A.I.4.d.1) Concessioni, licenze, marchi e diritti simili)</t>
  </si>
  <si>
    <t>AAA121b (A.I.4.d.2) Migliorie su beni di terzi)</t>
  </si>
  <si>
    <t>AAA121b1 (A.I.4.d.2.a) Migliorie su beni di terzi con vincolo di destinazione sanitaria senza termini di scadenza)</t>
  </si>
  <si>
    <t>AAA121b2 (A.I.4.d.2.b) Altre migliorie su beni di terzi)</t>
  </si>
  <si>
    <t>AAA121c (A.I.4.d.3) Pubblicità)</t>
  </si>
  <si>
    <t>AAA121d (A.I.4.d.4) Altre immobilizzazioni immateriali)</t>
  </si>
  <si>
    <t>AAA160a (A.I.5.c.1) Migliorie su beni di terzi con vincolo di destinazione sanitaria senza termini di scadenza)</t>
  </si>
  <si>
    <t>AAA160b (A.I.5.c.2) Altre migliorie su beni di terzi)</t>
  </si>
  <si>
    <t>AAA170a (A.I.5.d.1) F.do Amm.to migliorie su beni di terzi con vincolo di destinazione sanitaria senza termini di scadenza)</t>
  </si>
  <si>
    <t>AAA170b (A.I.5.d.2) F.do Amm.to altre migliorie su beni di terzi)</t>
  </si>
  <si>
    <t>AAA330a (A.II.2.a.1.a) Fabbricati non strumentali (disponibili))</t>
  </si>
  <si>
    <t>AAA330b (A.II.2.a.1.b) Costruzioni leggere non strumentali (disponibili))</t>
  </si>
  <si>
    <t>AAA340a (A.II.2.a.2.a) F.do Amm.to Fabbricati non strumentali (disponibili))</t>
  </si>
  <si>
    <t>AAA340b (A.II.2.a.2.b) F.do Amm.to Costruzioni leggere non strumentali (disponibili))</t>
  </si>
  <si>
    <t>AAA360a (A.II.2.b.1.a) Fabbricati strumentali (indisponibili))</t>
  </si>
  <si>
    <t>AAA360b (A.II.2.b.1.b) Costruzioni leggere strumentali (indisponibili))</t>
  </si>
  <si>
    <t>AAA370a (A.II.2.b.2.a) F.do Amm.to Fabbricati strumentali (indisponibili))</t>
  </si>
  <si>
    <t>AAA370b (A.II.2.b.2.b) F.do Amm.to Costruzioni leggere strumentali (indisponibili))</t>
  </si>
  <si>
    <t>AAA390a (A.II.3.a.1) Impianti e macchinari - audiovisivi)</t>
  </si>
  <si>
    <t>AAA390b (A.II.3.a.2) Impianti e macchinari - altro)</t>
  </si>
  <si>
    <t>AAA400a (A.II.3.b.1) F.do Amm.to Impianti e macchinari - audiovisivi)</t>
  </si>
  <si>
    <t>AAA400b (A.II.3.b.2) F.do Amm.to Impianti e macchinari - altro)</t>
  </si>
  <si>
    <t>AAA520a (A.II.8.a.1) Macchine d'ufficio)</t>
  </si>
  <si>
    <t>AAA520b (A.II.8.a.2) Altre immobilizzazioni materiali (altri beni))</t>
  </si>
  <si>
    <t>AAA530a (A.II.8.b.1) F.do Amm.to Macchine d'ufficio)</t>
  </si>
  <si>
    <t>AAA530b (A.II.8.b.2) F.do Amm.to Altre immobilizzazioni materiali (altri beni))</t>
  </si>
  <si>
    <t>AAA540a (A.II.9.a) Terreni)</t>
  </si>
  <si>
    <t>AAA540b (A.II.9.b) Fabbricati)</t>
  </si>
  <si>
    <t>AAA540c (A.II.9.c) Impianti e macchinari)</t>
  </si>
  <si>
    <t>AAA540d (A.II.9.d) Attrezzature sanitarie e scientifiche)</t>
  </si>
  <si>
    <t>AAA540e (A.II.9.e) Mobili e arredi)</t>
  </si>
  <si>
    <t>AAA540f (A.II.9.f) Automezzi)</t>
  </si>
  <si>
    <t>AAA540g (A.II.9.g) Oggetti d'arte)</t>
  </si>
  <si>
    <t>AAA540h (A.II.9.h) Altre immobilizzazioni materiali)</t>
  </si>
  <si>
    <t>AAA540h1 (A.II.9.h.1) Macchine d'ufficio)</t>
  </si>
  <si>
    <t>AAA540h2 (A.II.9.h.2) Altre immobilizzaioni materiali (altri beni))</t>
  </si>
  <si>
    <t>AAA710a (A.III.2.a.1) Partecipazioni in imprese controllate)</t>
  </si>
  <si>
    <t>AAA710b (A.III.2.a.2) Partecipazioni in imprese collegate)</t>
  </si>
  <si>
    <t>AAA710c (A.III.2.a.3) Partecipazioni in altre imprese)</t>
  </si>
  <si>
    <t>ABA390a (B.II.2.a.1.a) Crediti v/Regione o Provincia Autonoma per quota FSR)</t>
  </si>
  <si>
    <t>ABA390b (B.II.2.a.1.b) Crediti v/Azienda Zero per quota FSR)</t>
  </si>
  <si>
    <t>ABA400a (B.II.2.a.2.a) Crediti v/Regione o Provincia Autonoma per mobilità attiva intraregionale)</t>
  </si>
  <si>
    <t>ABA400b (B.II.2.a.2.b) Crediti v/Azienda Zero per mobilità attiva intraregionale)</t>
  </si>
  <si>
    <t>ABA410a (B.II.2.a.3.a) Crediti v/Regione o Provincia Autonoma per mobilità attiva extraregionale)</t>
  </si>
  <si>
    <t>ABA410b (B.II.2.a.3.b) Crediti v/Azienda Zero per mobilità attiva extraregionale)</t>
  </si>
  <si>
    <t>ABA420a (B.II.2.a.4.a) Crediti v/Regione o Provincia Autonoma per acconto quota FSR)</t>
  </si>
  <si>
    <t>ABA420b (B.II.2.a.4.b) Crediti v/Azienda Zero per acconto quota FSR)</t>
  </si>
  <si>
    <t>ABA430a (B.II.2.a.5.a) Crediti v/Regione o Provincia Autonoma per finanziamento sanitario aggiuntivo corrente LEA)</t>
  </si>
  <si>
    <t>ABA430b (B.II.2.a.5.b) Crediti v/Azienda Zero per finanziamento sanitario aggiuntivo corrente LEA)</t>
  </si>
  <si>
    <t>ABA440a (B.II.2.a.6.a) Crediti v/Regione o Provincia Autonoma per finanziamento sanitario aggiuntivo corrente extra LEA)</t>
  </si>
  <si>
    <t>ABA440b (B.II.2.a.6.b) Crediti v/Azienda Zero per finanziamento sanitario aggiuntivo corrente extra LEA)</t>
  </si>
  <si>
    <t>ABA450a (B.II.2.a.7.a) Crediti v/Regione o Provincia Autonoma per spesa corrente - altro - GSA)</t>
  </si>
  <si>
    <t>ABA450b (B.II.2.a.7.b) Crediti v/Azienda Zero per spesa corrente - altro)</t>
  </si>
  <si>
    <t>ABA450c (B.II.2.a.7.c) Crediti v/Regione o Provincia Autonoma per spesa corrente - altro - NO GSA)</t>
  </si>
  <si>
    <t>ABA451a (B.II.2.a.8.a) Crediti v/Regione o Provincia Autonoma per spesa corrente - STP (ex D.lgs. 286/98))</t>
  </si>
  <si>
    <t>ABA451b (B.II.2.a.8.b) Crediti v/Azienda Zero per spesa corrente - STP (ex D.lgs. 286/98))</t>
  </si>
  <si>
    <t>ABA460a (B.II.2.a.9.a) Crediti v/Regione o Provincia Autonoma per ricerca)</t>
  </si>
  <si>
    <t>ABA460b (B.II.2.a.9.b) Crediti v/Azienda Zero per ricerca)</t>
  </si>
  <si>
    <t>ABA461a (B.II.2.a.10.a) Crediti v/Regione o Provincia Autonoma per mobilità attiva internazionale)</t>
  </si>
  <si>
    <t>ABA461b (B.II.2.a.10.b) Crediti v/Azienda Zero per mobilità attiva internazionale)</t>
  </si>
  <si>
    <t>ABA480a (B.II.2.b.1.a) Crediti v/Regione o Provincia Autonoma per finanziamenti per investimenti)</t>
  </si>
  <si>
    <t>ABA480b (B.II.2.b.1.b) Crediti v/Azienda Zero per finanziamenti per investimenti)</t>
  </si>
  <si>
    <t>ABA480c (B.II.2.b.1.c) Crediti v/Azienda Zero per finanziamenti per investimenti - altro)</t>
  </si>
  <si>
    <t>ABA480d (B.II.2.b.1.d) Crediti v/Regione o Provincia Autonoma per finanziamenti per investimenti - NO GSA)</t>
  </si>
  <si>
    <t>ABA490a (B.II.2.b.2.a) Crediti v/Regione o Provincia Autonoma per incremento fondo dotazione)</t>
  </si>
  <si>
    <t>ABA500a (B.II.2.b.3.a) Crediti v/Regione o Provincia Autonoma per ripiano perdite)</t>
  </si>
  <si>
    <t>ABA500b (B.II.2.b.3.b) Crediti v/Azienda Zero per ripiano perdite)</t>
  </si>
  <si>
    <t>ABA501a (B.II.2.b.4.a) Crediti v/Regione o Provincia Autonoma per anticipazione ripiano disavanzo programmato dai Piani aziendali di cui all'art. 1, comma 528, L. 208/2015)</t>
  </si>
  <si>
    <t>ABA501b (B.II.2.b.4.b) Crediti v/Azienda Zero per anticipazione ripiano disavanzo programmato dai Piani aziendali di cui all'art. 1, comma 528, L. 208/2015)</t>
  </si>
  <si>
    <t>ABA510a (B.II.2.b.5.a) Crediti v/Regione per copertura debiti al 31/12/2005)</t>
  </si>
  <si>
    <t>ABA510b (B.II.2.b.5.b) Crediti v/Azienda Zero per copertura debiti al 31/12/2005)</t>
  </si>
  <si>
    <t>ABA520a (B.II.2.b.6.a) Crediti v/Regione o Provincia Autonoma per ricostituzione risorse da investimenti esercizi precedenti)</t>
  </si>
  <si>
    <t>ABA520b (B.II.2.b.6.b) Crediti v/Azienda Zero per ricostituzione risorse da investimenti esercizi precedenti)</t>
  </si>
  <si>
    <t>ABA522a (B.II.2.d.1) Crediti v/Regione o Provincia Autonoma per contributi L. 210/92 - GSA)</t>
  </si>
  <si>
    <t>ABA522b (B.II.2.d.2) Crediti v/Azienda Zero per contributi L. 210/92)</t>
  </si>
  <si>
    <t>ABA670a (B.II.7.a.1) Crediti v/clienti privati)</t>
  </si>
  <si>
    <t>ABA670b (B.II.7.a.2) F.do svalutazione crediti v/clienti privati)</t>
  </si>
  <si>
    <t>ABA711b (B.II.7.e.1.b) F.do svalutazione altri crediti diversi)</t>
  </si>
  <si>
    <t>ABA714 (B.II.7.f.1) Altri Crediti verso erogatori (privati accreditati e convenzionati) di prestazioni sanitarie)</t>
  </si>
  <si>
    <t>ABA715 (B.II.7.f.2) Note di credito da emettere  (privati accreditati e convenzionati))</t>
  </si>
  <si>
    <t>4 = SANITARIO
3 = SOCIALE</t>
  </si>
  <si>
    <t>Crediti v/Stato per spesa corrente e acconti</t>
  </si>
  <si>
    <t>Canoni di project ancora da pagare</t>
  </si>
  <si>
    <t>TFR personale in quiescenza e simili</t>
  </si>
  <si>
    <t>Canoni di project financing ancora da pagare</t>
  </si>
  <si>
    <t>ABA490 (B.II.2.b.2) Crediti v/Regione o Provincia Autonoma per incremento fondo dotazione)</t>
  </si>
  <si>
    <t>ABA490b (B.II.2.b.2.b) Crediti v/Azienda Zero per incremento fondo)</t>
  </si>
  <si>
    <t>ABA601 (B.II.4.e)  Crediti v/Aziende sanitarie pubbliche della Regione - per Contributi da Aziende sanitarie pubbliche della Regione o Prov. Aut. (extra fondo))</t>
  </si>
  <si>
    <t>ABA711a (B.II.7.e.1.a) Altri Crediti diversi)</t>
  </si>
  <si>
    <t>PAA070a (A.II.3.a) Finanziamenti da Regione - trasferimenti in c/capitale - GSA)</t>
  </si>
  <si>
    <t>PBA230 (B.V.2.a) Fondo rinnovi contrattuali personale dipendente)</t>
  </si>
  <si>
    <t>PDA212 (D.V.1.h)  Debiti v/Aziende sanitarie pubbliche della Regione - per Contributi da Aziende sanitarie pubbliche della Regione o Prov. Aut. (extra fondo))</t>
  </si>
  <si>
    <t>PDA213 (D.V.1.i) Debiti v/Aziende sanitarie pubbliche della Regione - per contributi L. 210/92)</t>
  </si>
  <si>
    <t>PDA220 (D.V.2) Debiti v/Aziende sanitarie pubbliche Extraregione)</t>
  </si>
  <si>
    <t>PDA290 (D.VII.1) Debiti verso erogatori (privati accreditati e convenzionati) di prestazioni sanitarie)</t>
  </si>
  <si>
    <t>Valore Anno N</t>
  </si>
  <si>
    <r>
      <t xml:space="preserve">Immobilizzazioni finanziarie </t>
    </r>
    <r>
      <rPr>
        <sz val="11"/>
        <rFont val="Arial"/>
        <family val="2"/>
      </rPr>
      <t>(con separata indicazione degli importi esigibili entro l'esercizio succ.)</t>
    </r>
  </si>
  <si>
    <r>
      <t xml:space="preserve">Crediti </t>
    </r>
    <r>
      <rPr>
        <sz val="11"/>
        <rFont val="Arial"/>
        <family val="2"/>
      </rPr>
      <t>(con separata indicazione degli importi esigibili oltre l'esercizio succ.)</t>
    </r>
  </si>
  <si>
    <r>
      <t xml:space="preserve">DEBITI </t>
    </r>
    <r>
      <rPr>
        <sz val="11"/>
        <rFont val="Arial"/>
        <family val="2"/>
      </rPr>
      <t>(con separata indicazione degli importi esigibili oltre l'esercizio succ.)</t>
    </r>
  </si>
  <si>
    <t>Consuntivo da TXT</t>
  </si>
  <si>
    <t>&lt;?xml version="1.0" encoding="utf-16"?&gt;
&lt;BatchPublish xmlns:xsd="http://www.w3.org/2001/XMLSchema" xmlns:xsi="http://www.w3.org/2001/XMLSchema-instance" Operation="Publish" Format="Excel" ReportType="Static" ReportScope="Workbook" /&gt;</t>
  </si>
  <si>
    <t>2023</t>
  </si>
  <si>
    <t>2024</t>
  </si>
  <si>
    <t>alse" enablecloumnwrap="false" enablerowwrap="false" readOnly="true" freezeCells="false" displayDebitCreditOnLabel="false" scale="1" scaleText="" displayCredits="Default" dimDisplayMode="DimensionName" displayDebits="Default" slicersHorizontal="false" slicersSpacer="0" slicersDimensionsLoc="Left" slicersWrapThreshold="0" slicersHideSettings="None" query="NewTable2Query" styleColumnHeader="SAS FM Column header" styleColumnDrillableHeader="SAS FM Column drillable header" styleRowHeader="SAS FM Row header" styleDrillPath="SAS FM Drill path" styleSlicerSelector="SAS FM Slicers" styleErrorCell="SAS FM Invalid data cell" styleData="SAS FM Read-only data cell (read-only table)" styleEntryDataReadOnly="SAS FM Read-only data cell (data entry table)" styleEntryDataWriteable="SAS FM Writeable data cell" styleEntryDataProtectedMember="SAS FM Protected member data cell" styleEntryDataReadProtectedMem</t>
  </si>
  <si>
    <t>ber="SAS FM Visibility Protected member data cell" styleEntryDataSupplementedMember="SAS FM Supplemented member data cell" styleEntryDataHeldCell="SAS FM Held member data cell" styleEntryProtectedHoldableCell="SAS FM Protected Holdable member data cell" styleClientCalculatedMemberDataEntry="SAS FM Client calculated data cell (data entry table)" styleClientCalculatedMemberReadOnly="SAS FM Client calculated data cell (read only table)" styleEntryDataNoQuery="SAS FM No query data cell" NonTimeRollUpWritable="false" allowFormEntryAnalyticsChangeSTP="false" filterZerosLocations="None" filterNaNLocations="None" filterValues="None" applySystemFilters="false" styleRowDrillableHeader="SAS FM Row drillable header"&gt;
      &lt;SharedSlicers&gt;
        &lt;SharedSlicer dimTypeCode="Area_Bil" sourceTableName="NewTable1" hierarchyCode="G2007" /&gt;
        &lt;SharedSlicer dimTypeCode="INTORG" sourceTableName="NewTa</t>
  </si>
  <si>
    <t>ble1" hierarchyCode="Copy of G118_2017" /&gt;
      &lt;/SharedSlicers&gt;
      &lt;ProtectedCrossings /&gt;
    &lt;/Table&gt;
  &lt;/Views&gt;
  &lt;Queries&gt;
    &lt;Query name="NewTable1Query" cubeId="-1" cubeCode="Copy of M2019_G118_DE_CONS" RollUpsAreWritable="false"&gt;
      &lt;useLinkedHierarchyInTuples&gt;false&lt;/useLinkedHierarchyInTuples&gt;
      &lt;Row Slicer="false" crossProduct="false"&gt;
        &lt;Hierarchy id="0" code="ACCOUNT" includeLeaves="n" includeRollups="n" expandCollapseDirection="after" displayMode="CodeAndDescription" vcFilter="true" clientHierarchy="false" enablePropertyFilters="false"&gt;
          &lt;Member id="0" code="TA" includeLeaves="n" includeRollups="n" include="true" /&gt;
          &lt;Member id="0" code="AAA000_st" includeLeaves="0" includeRollups="0" include="false" /&gt;
          &lt;Member id="0" code="PFZ999" includeLeaves="n" includeRollups="n" include="true" /&gt;
          &lt;Member id="0" code="TP" includeLea</t>
  </si>
  <si>
    <t>ves="n" includeRollups="n" include="true" /&gt;
          &lt;Member id="0" code="AAA010_st" includeLeaves="0" includeRollups="0" include="false" /&gt;
          &lt;Member id="0" code="AAA040_st" includeLeaves="0" includeRollups="0" include="false" /&gt;
          &lt;Member id="0" code="AAA070_st" includeLeaves="0" includeRollups="0" include="false" /&gt;
          &lt;Member id="0" code="AAA130_st" includeLeaves="0" includeRollups="0" include="false" /&gt;
          &lt;Member id="0" code="AAA140_st" includeLeaves="0" includeRollups="0" include="false" /&gt;
          &lt;Member id="0" code="AAA160_st" includeLeaves="0" includeRollups="0" include="false" /&gt;
          &lt;Member id="0" code="AAA180_st" includeLeaves="0" includeRollups="0" include="false" /&gt;
          &lt;Member id="0" code="AAA270_st" includeLeaves="0" includeRollups="0" include="false" /&gt;
          &lt;Member id="0" code="AAA290_st" includeLeaves="0" includeRoll</t>
  </si>
  <si>
    <t>ups="0" include="false" /&gt;
          &lt;Member id="0" code="AAA300_st" includeLeaves="0" includeRollups="0" include="false" /&gt;
          &lt;Member id="0" code="AAA320_st" includeLeaves="0" includeRollups="0" include="false" /&gt;
          &lt;Member id="0" code="AAA350_st" includeLeaves="0" includeRollups="0" include="false" /&gt;
          &lt;Member id="0" code="AAA380_st" includeLeaves="0" includeRollups="0" include="false" /&gt;
          &lt;Member id="0" code="AAA410_st" includeLeaves="0" includeRollups="0" include="false" /&gt;
          &lt;Member id="0" code="AAA440_st" includeLeaves="0" includeRollups="0" include="false" /&gt;
          &lt;Member id="0" code="AAA470_st" includeLeaves="0" includeRollups="0" include="false" /&gt;
          &lt;Member id="0" code="AAA510_st" includeLeaves="0" includeRollups="0" include="false" /&gt;
          &lt;Member id="0" code="ABA201_ric" includeLeaves="0" includeRollups="0" include="</t>
  </si>
  <si>
    <t>false" /&gt;
          &lt;Member id="0" code="ABA202_ric" includeLeaves="0" includeRollups="0" include="false" /&gt;
          &lt;Member id="0" code="ABA203_ric" includeLeaves="0" includeRollups="0" include="false" /&gt;
          &lt;Member id="0" code="ABA204_ric" includeLeaves="0" includeRollups="0" include="false" /&gt;
          &lt;Member id="0" code="ABA731_ric" includeLeaves="0" includeRollups="0" include="false" /&gt;
          &lt;Member id="0" code="ABA732_ric" includeLeaves="0" includeRollups="0" include="false" /&gt;
          &lt;Member id="0" code="ABA733_ric" includeLeaves="0" includeRollups="0" include="false" /&gt;
          &lt;Member id="0" code="PFA031" includeLeaves="0" includeRollups="0" include="false" /&gt;
          &lt;Member id="0" code="PFA033" includeLeaves="0" includeRollups="0" include="false" /&gt;
          &lt;Member id="0" code="PFA034" includeLeaves="0" includeRollups="0" include="false" /&gt;
          &lt;</t>
  </si>
  <si>
    <t>Member id="0" code="PFA035" includeLeaves="0" includeRollups="0" include="false" /&gt;
          &lt;Member id="0" code="PFA036" includeLeaves="0" includeRollups="0" include="false" /&gt;
          &lt;Member id="0" code="PFA037" includeLeaves="0" includeRollups="0" include="false" /&gt;
          &lt;Member id="0" code="ABA023" includeLeaves="0" includeRollups="0" include="false" /&gt;
          &lt;Member id="0" code="ABA022" includeLeaves="0" includeRollups="0" include="false" /&gt;
          &lt;Member id="0" code="ABA021" includeLeaves="0" includeRollups="0" include="false" /&gt;
          &lt;Member id="0" code="ABA041" includeLeaves="0" includeRollups="0" include="false" /&gt;
          &lt;Member id="0" code="ABA043" includeLeaves="0" includeRollups="0" include="false" /&gt;
          &lt;Member id="0" code="ABA042" includeLeaves="0" includeRollups="0" include="false" /&gt;
          &lt;Member id="0" code="ABA360_ric" includeLeaves</t>
  </si>
  <si>
    <t xml:space="preserve">="0" includeRollups="0" include="false" /&gt;
          &lt;Member id="0" code="ABA361_ric" includeLeaves="0" includeRollups="0" include="false" /&gt;
          &lt;Member id="0" code="ADZ999" includeLeaves="n" includeRollups="n" include="true" /&gt;
          &lt;Member id="0" code="AAA200_st" includeLeaves="0" includeRollups="0" include="false" /&gt;
          &lt;Member id="0" code="ABA050" includeLeaves="0" includeRollups="0" include="true" /&gt;
          &lt;Member id="0" code="ABA060" includeLeaves="0" includeRollups="0" include="true" /&gt;
          &lt;Member id="0" code="ABA070" includeLeaves="0" includeRollups="0" include="true" /&gt;
        &lt;/Hierarchy&gt;
        &lt;DisplayState id="0" block="0"&gt;
          &lt;Member id="8471" code="TA" block="0" /&gt;
          &lt;Member id="7300" code="AAZ999" block="0" /&gt;
          &lt;Member id="6945" code="AAA000" block="0" /&gt;
          &lt;Member id="6947" code="AAA010" block="0" /&gt;
       </t>
  </si>
  <si>
    <t xml:space="preserve">   &lt;Member id="6949" code="AAA020" block="0" /&gt;
          &lt;Member id="6953" code="AAA030" block="0" /&gt;
          &lt;Member id="6954" code="AAA040" block="0" /&gt;
          &lt;Member id="6956" code="AAA050" block="0" /&gt;
          &lt;Member id="6961" code="AAA060" block="0" /&gt;
          &lt;Member id="6962" code="AAA070" block="0" /&gt;
          &lt;Member id="6964" code="AAA080" block="0" /&gt;
          &lt;Member id="6968" code="AAA090" block="0" /&gt;
          &lt;Member id="6969" code="AAA100" block="0" /&gt;
          &lt;Member id="6973" code="AAA110" block="0" /&gt;
          &lt;Member id="6974" code="AAA120" block="0" /&gt;
          &lt;Member id="7011" code="AAA120a" block="0" /&gt;
          &lt;Member id="7012" code="AAA120b" block="0" /&gt;
          &lt;Member id="7013" code="AAA120c" block="0" /&gt;
          &lt;Member id="7014" code="AAA120d" block="0" /&gt;
          &lt;Member id="7018" code="AAA121a" block="0" /&gt;
          &lt;Member id="</t>
  </si>
  <si>
    <t>7019" code="AAA121b" block="0" /&gt;
          &lt;Member id="7020" code="AAA121b1" block="0" /&gt;
          &lt;Member id="7021" code="AAA121b2" block="0" /&gt;
          &lt;Member id="7022" code="AAA121c" block="0" /&gt;
          &lt;Member id="7023" code="AAA121d" block="0" /&gt;
          &lt;Member id="7037" code="AAA130" block="0" /&gt;
          &lt;Member id="7039" code="AAA140" block="0" /&gt;
          &lt;Member id="7044" code="AAA150" block="0" /&gt;
          &lt;Member id="7045" code="AAA160" block="0" /&gt;
          &lt;Member id="7055" code="AAA160a" block="0" /&gt;
          &lt;Member id="7056" code="AAA160b" block="0" /&gt;
          &lt;Member id="7059" code="AAA170" block="0" /&gt;
          &lt;Member id="7062" code="AAA170a" block="0" /&gt;
          &lt;Member id="7063" code="AAA170b" block="0" /&gt;
          &lt;Member id="7066" code="AAA180" block="0" /&gt;
          &lt;Member id="7068" code="AAA190" block="0" /&gt;
          &lt;Member id="7069" cod</t>
  </si>
  <si>
    <t>e="AAA200" block="0" /&gt;
          &lt;Member id="7074" code="AAA210" block="0" /&gt;
          &lt;Member id="7075" code="AAA220" block="0" /&gt;
          &lt;Member id="7076" code="AAA230" block="0" /&gt;
          &lt;Member id="7077" code="AAA240" block="0" /&gt;
          &lt;Member id="7078" code="AAA250" block="0" /&gt;
          &lt;Member id="7079" code="AAA260" block="0" /&gt;
          &lt;Member id="7080" code="AAA270" block="0" /&gt;
          &lt;Member id="7082" code="AAA280" block="0" /&gt;
          &lt;Member id="7083" code="AAA290" block="0" /&gt;
          &lt;Member id="7085" code="AAA300" block="0" /&gt;
          &lt;Member id="7087" code="AAA310" block="0" /&gt;
          &lt;Member id="7088" code="AAA320" block="0" /&gt;
          &lt;Member id="7090" code="AAA330" block="0" /&gt;
          &lt;Member id="7099" code="AAA330a" block="0" /&gt;
          &lt;Member id="7100" code="AAA330b" block="0" /&gt;
          &lt;Member id="7103" code="AAA340" block="</t>
  </si>
  <si>
    <t xml:space="preserve">0" /&gt;
          &lt;Member id="7106" code="AAA340a" block="0" /&gt;
          &lt;Member id="7107" code="AAA340b" block="0" /&gt;
          &lt;Member id="7110" code="AAA350" block="0" /&gt;
          &lt;Member id="7112" code="AAA360" block="0" /&gt;
          &lt;Member id="7121" code="AAA360a" block="0" /&gt;
          &lt;Member id="7122" code="AAA360b" block="0" /&gt;
          &lt;Member id="7125" code="AAA370" block="0" /&gt;
          &lt;Member id="7128" code="AAA370a" block="0" /&gt;
          &lt;Member id="7129" code="AAA370b" block="0" /&gt;
          &lt;Member id="7132" code="AAA380" block="0" /&gt;
          &lt;Member id="7134" code="AAA390" block="0" /&gt;
          &lt;Member id="7143" code="AAA390a" block="0" /&gt;
          &lt;Member id="7144" code="AAA390b" block="0" /&gt;
          &lt;Member id="7147" code="AAA400" block="0" /&gt;
          &lt;Member id="7150" code="AAA400a" block="0" /&gt;
          &lt;Member id="7151" code="AAA400b" block="0" /&gt;
    </t>
  </si>
  <si>
    <t xml:space="preserve">      &lt;Member id="7154" code="AAA410" block="0" /&gt;
          &lt;Member id="7156" code="AAA420" block="0" /&gt;
          &lt;Member id="7160" code="AAA430" block="0" /&gt;
          &lt;Member id="7161" code="AAA440" block="0" /&gt;
          &lt;Member id="7163" code="AAA450" block="0" /&gt;
          &lt;Member id="7175" code="AAA460" block="0" /&gt;
          &lt;Member id="7176" code="AAA470" block="0" /&gt;
          &lt;Member id="7178" code="AAA480" block="0" /&gt;
          &lt;Member id="7182" code="AAA490" block="0" /&gt;
          &lt;Member id="7183" code="AAA500" block="0" /&gt;
          &lt;Member id="7184" code="AAA510" block="0" /&gt;
          &lt;Member id="7186" code="AAA520" block="0" /&gt;
          &lt;Member id="7195" code="AAA520a" block="0" /&gt;
          &lt;Member id="7196" code="AAA520b" block="0" /&gt;
          &lt;Member id="7199" code="AAA530" block="0" /&gt;
          &lt;Member id="7202" code="AAA530a" block="0" /&gt;
          &lt;Member id=</t>
  </si>
  <si>
    <t xml:space="preserve">"7203" code="AAA530b" block="0" /&gt;
          &lt;Member id="7206" code="AAA540" block="0" /&gt;
          &lt;Member id="7247" code="AAA540a" block="0" /&gt;
          &lt;Member id="7248" code="AAA540b" block="0" /&gt;
          &lt;Member id="7249" code="AAA540c" block="0" /&gt;
          &lt;Member id="7250" code="AAA540d" block="0" /&gt;
          &lt;Member id="7251" code="AAA540e" block="0" /&gt;
          &lt;Member id="7252" code="AAA540f" block="0" /&gt;
          &lt;Member id="7253" code="AAA540g" block="0" /&gt;
          &lt;Member id="7254" code="AAA540h" block="0" /&gt;
          &lt;Member id="7255" code="AAA540h1" block="0" /&gt;
          &lt;Member id="7256" code="AAA540h2" block="0" /&gt;
          &lt;Member id="7269" code="AAA550" block="0" /&gt;
          &lt;Member id="7270" code="AAA560" block="0" /&gt;
          &lt;Member id="7271" code="AAA570" block="0" /&gt;
          &lt;Member id="7272" code="AAA580" block="0" /&gt;
          &lt;Member id="7273" </t>
  </si>
  <si>
    <t>code="AAA590" block="0" /&gt;
          &lt;Member id="7274" code="AAA600" block="0" /&gt;
          &lt;Member id="7275" code="AAA610" block="0" /&gt;
          &lt;Member id="7276" code="AAA620" block="0" /&gt;
          &lt;Member id="7277" code="AAA630" block="0" /&gt;
          &lt;Member id="7278" code="AAA640" block="0" /&gt;
          &lt;Member id="7279" code="AAA650" block="0" /&gt;
          &lt;Member id="7280" code="AAA660" block="0" /&gt;
          &lt;Member id="7281" code="AAA670" block="0" /&gt;
          &lt;Member id="7282" code="AAA680" block="0" /&gt;
          &lt;Member id="7283" code="AAA690" block="0" /&gt;
          &lt;Member id="7284" code="AAA700" block="0" /&gt;
          &lt;Member id="7285" code="AAA710" block="0" /&gt;
          &lt;Member id="7289" code="AAA710a" block="0" /&gt;
          &lt;Member id="7290" code="AAA710b" block="0" /&gt;
          &lt;Member id="7291" code="AAA710c" block="0" /&gt;
          &lt;Member id="7295" code="AAA720" blo</t>
  </si>
  <si>
    <t xml:space="preserve">ck="0" /&gt;
          &lt;Member id="7296" code="AAA730" block="0" /&gt;
          &lt;Member id="7297" code="AAA740" block="0" /&gt;
          &lt;Member id="7298" code="AAA750" block="0" /&gt;
          &lt;Member id="7299" code="AAA760" block="0" /&gt;
          &lt;Member id="7465" code="ABZ999" block="0" /&gt;
          &lt;Member id="7301" code="ABA000" block="0" /&gt;
          &lt;Member id="7302" code="ABA010" block="0" /&gt;
          &lt;Member id="7303" code="ABA020" block="0" /&gt;
          &lt;Member id="7307" code="ABA030" block="0" /&gt;
          &lt;Member id="7308" code="ABA040" block="0" /&gt;
          &lt;Member id="7312" code="ABA050" block="0" /&gt;
          &lt;Member id="7313" code="ABA060" block="0" /&gt;
          &lt;Member id="7314" code="ABA070" block="0" /&gt;
          &lt;Member id="7315" code="ABA080" block="0" /&gt;
          &lt;Member id="7316" code="ABA090" block="0" /&gt;
          &lt;Member id="7317" code="ABA100" block="0" /&gt;
          </t>
  </si>
  <si>
    <t>&lt;Member id="7318" code="ABA110" block="0" /&gt;
          &lt;Member id="7319" code="ABA120" block="0" /&gt;
          &lt;Member id="7320" code="ABA130" block="0" /&gt;
          &lt;Member id="7321" code="ABA140" block="0" /&gt;
          &lt;Member id="7322" code="ABA150" block="0" /&gt;
          &lt;Member id="7323" code="ABA160" block="0" /&gt;
          &lt;Member id="7324" code="ABA170" block="0" /&gt;
          &lt;Member id="7325" code="ABA180" block="0" /&gt;
          &lt;Member id="7326" code="ABA190" block="0" /&gt;
          &lt;Member id="7327" code="ABA200" block="0" /&gt;
          &lt;Member id="7328" code="ABA201" block="0" /&gt;
          &lt;Member id="7334" code="ABA220" block="0" /&gt;
          &lt;Member id="7335" code="ABA230" block="0" /&gt;
          &lt;Member id="7336" code="ABA240" block="0" /&gt;
          &lt;Member id="7337" code="ABA250" block="0" /&gt;
          &lt;Member id="7338" code="ABA260" block="0" /&gt;
          &lt;Member id="7339" co</t>
  </si>
  <si>
    <t>de="ABA270" block="0" /&gt;
          &lt;Member id="7340" code="ABA271" block="0" /&gt;
          &lt;Member id="7341" code="ABA280" block="0" /&gt;
          &lt;Member id="7342" code="ABA290" block="0" /&gt;
          &lt;Member id="7343" code="ABA300" block="0" /&gt;
          &lt;Member id="7344" code="ABA310" block="0" /&gt;
          &lt;Member id="7345" code="ABA320" block="0" /&gt;
          &lt;Member id="7346" code="ABA330" block="0" /&gt;
          &lt;Member id="7347" code="ABA340" block="0" /&gt;
          &lt;Member id="7348" code="ABA350" block="0" /&gt;
          &lt;Member id="7349" code="ABA360" block="0" /&gt;
          &lt;Member id="7354" code="ABA390" block="0" /&gt;
          &lt;Member id="7355" code="ABA390a" block="0" /&gt;
          &lt;Member id="7356" code="ABA390b" block="0" /&gt;
          &lt;Member id="7357" code="ABA400" block="0" /&gt;
          &lt;Member id="7358" code="ABA400a" block="0" /&gt;
          &lt;Member id="7359" code="ABA400b" bloc</t>
  </si>
  <si>
    <t xml:space="preserve">k="0" /&gt;
          &lt;Member id="7360" code="ABA410" block="0" /&gt;
          &lt;Member id="7361" code="ABA410a" block="0" /&gt;
          &lt;Member id="7362" code="ABA410b" block="0" /&gt;
          &lt;Member id="7363" code="ABA420" block="0" /&gt;
          &lt;Member id="7364" code="ABA420a" block="0" /&gt;
          &lt;Member id="7365" code="ABA420b" block="0" /&gt;
          &lt;Member id="7366" code="ABA430" block="0" /&gt;
          &lt;Member id="7367" code="ABA430a" block="0" /&gt;
          &lt;Member id="7368" code="ABA430b" block="0" /&gt;
          &lt;Member id="7369" code="ABA440" block="0" /&gt;
          &lt;Member id="7370" code="ABA440a" block="0" /&gt;
          &lt;Member id="7371" code="ABA440b" block="0" /&gt;
          &lt;Member id="7372" code="ABA450" block="0" /&gt;
          &lt;Member id="7373" code="ABA450a" block="0" /&gt;
          &lt;Member id="7374" code="ABA450b" block="0" /&gt;
          &lt;Member id="7375" code="ABA450c" block="0" /&gt;
</t>
  </si>
  <si>
    <t xml:space="preserve">          &lt;Member id="7376" code="ABA451" block="0" /&gt;
          &lt;Member id="7377" code="ABA451a" block="0" /&gt;
          &lt;Member id="7378" code="ABA451b" block="0" /&gt;
          &lt;Member id="7379" code="ABA460" block="0" /&gt;
          &lt;Member id="7380" code="ABA460a" block="0" /&gt;
          &lt;Member id="7381" code="ABA460b" block="0" /&gt;
          &lt;Member id="7382" code="ABA461" block="0" /&gt;
          &lt;Member id="7383" code="ABA461a" block="0" /&gt;
          &lt;Member id="7384" code="ABA461b" block="0" /&gt;
          &lt;Member id="7385" code="ABA470" block="0" /&gt;
          &lt;Member id="7386" code="ABA480" block="0" /&gt;
          &lt;Member id="7387" code="ABA480a" block="0" /&gt;
          &lt;Member id="7388" code="ABA480b" block="0" /&gt;
          &lt;Member id="7389" code="ABA480c" block="0" /&gt;
          &lt;Member id="7390" code="ABA480d" block="0" /&gt;
          &lt;Member id="7391" code="ABA490" block="0" /&gt;
          </t>
  </si>
  <si>
    <t>&lt;Member id="7392" code="ABA490a" block="0" /&gt;
          &lt;Member id="7393" code="ABA490b" block="0" /&gt;
          &lt;Member id="7394" code="ABA500" block="0" /&gt;
          &lt;Member id="7395" code="ABA500a" block="0" /&gt;
          &lt;Member id="7396" code="ABA500b" block="0" /&gt;
          &lt;Member id="7397" code="ABA501" block="0" /&gt;
          &lt;Member id="7398" code="ABA501a" block="0" /&gt;
          &lt;Member id="7399" code="ABA501b" block="0" /&gt;
          &lt;Member id="7400" code="ABA510" block="0" /&gt;
          &lt;Member id="7401" code="ABA510a" block="0" /&gt;
          &lt;Member id="7402" code="ABA510b" block="0" /&gt;
          &lt;Member id="7403" code="ABA520" block="0" /&gt;
          &lt;Member id="7404" code="ABA520a" block="0" /&gt;
          &lt;Member id="7405" code="ABA520b" block="0" /&gt;
          &lt;Member id="7406" code="ABA521" block="0" /&gt;
          &lt;Member id="7407" code="ABA522" block="0" /&gt;
          &lt;Member id</t>
  </si>
  <si>
    <t>="7408" code="ABA522a" block="0" /&gt;
          &lt;Member id="7409" code="ABA522b" block="0" /&gt;
          &lt;Member id="7410" code="ABA530" block="0" /&gt;
          &lt;Member id="7411" code="ABA540" block="0" /&gt;
          &lt;Member id="7412" code="ABA550" block="0" /&gt;
          &lt;Member id="7413" code="ABA560" block="0" /&gt;
          &lt;Member id="7414" code="ABA570" block="0" /&gt;
          &lt;Member id="7415" code="ABA580" block="0" /&gt;
          &lt;Member id="7416" code="ABA590" block="0" /&gt;
          &lt;Member id="7417" code="ABA591" block="0" /&gt;
          &lt;Member id="7418" code="ABA600" block="0" /&gt;
          &lt;Member id="7419" code="ABA601" block="0" /&gt;
          &lt;Member id="7420" code="ABA610" block="0" /&gt;
          &lt;Member id="7421" code="ABA620" block="0" /&gt;
          &lt;Member id="7422" code="ABA630" block="0" /&gt;
          &lt;Member id="7423" code="ABA640" block="0" /&gt;
          &lt;Member id="7424" code="ABA6</t>
  </si>
  <si>
    <t>50" block="0" /&gt;
          &lt;Member id="7425" code="ABA660" block="0" /&gt;
          &lt;Member id="7426" code="ABA670" block="0" /&gt;
          &lt;Member id="7429" code="ABA670a" block="0" /&gt;
          &lt;Member id="7430" code="ABA670b" block="0" /&gt;
          &lt;Member id="7433" code="ABA680" block="0" /&gt;
          &lt;Member id="7434" code="ABA690" block="0" /&gt;
          &lt;Member id="7443" code="ABA700" block="0" /&gt;
          &lt;Member id="7444" code="ABA710" block="0" /&gt;
          &lt;Member id="7447" code="ABA711" block="0" /&gt;
          &lt;Member id="7448" code="ABA711a" block="0" /&gt;
          &lt;Member id="7449" code="ABA711b" block="0" /&gt;
          &lt;Member id="7450" code="ABA712" block="0" /&gt;
          &lt;Member id="7451" code="ABA713" block="0" /&gt;
          &lt;Member id="7452" code="ABA714" block="0" /&gt;
          &lt;Member id="7453" code="ABA715" block="0" /&gt;
          &lt;Member id="7454" code="ABA720" block="0" /&gt;</t>
  </si>
  <si>
    <t xml:space="preserve">
          &lt;Member id="7455" code="ABA730" block="0" /&gt;
          &lt;Member id="7459" code="ABA740" block="0" /&gt;
          &lt;Member id="7460" code="ABA750" block="0" /&gt;
          &lt;Member id="7461" code="ABA760" block="0" /&gt;
          &lt;Member id="7462" code="ABA770" block="0" /&gt;
          &lt;Member id="7463" code="ABA780" block="0" /&gt;
          &lt;Member id="7464" code="ABA790" block="0" /&gt;
          &lt;Member id="7472" code="ACZ999" block="0" /&gt;
          &lt;Member id="7466" code="ACA000" block="0" /&gt;
          &lt;Member id="7467" code="ACA010" block="0" /&gt;
          &lt;Member id="7468" code="ACA020" block="0" /&gt;
          &lt;Member id="7469" code="ACA030" block="0" /&gt;
          &lt;Member id="7470" code="ACA040" block="0" /&gt;
          &lt;Member id="7471" code="ACA050" block="0" /&gt;
          &lt;Member id="7478" code="ADZ999" block="0" /&gt;
          &lt;Member id="7473" code="ADA000" block="0" /&gt;
          &lt;Member i</t>
  </si>
  <si>
    <t>d="7474" code="ADA010" block="0" /&gt;
          &lt;Member id="7475" code="ADA020" block="0" /&gt;
          &lt;Member id="7476" code="ADA021" block="0" /&gt;
          &lt;Member id="7477" code="ADA030" block="0" /&gt;
          &lt;Member id="8473" code="TP" block="0" /&gt;
          &lt;Member id="8308" code="PAZ999" block="0" /&gt;
          &lt;Member id="8240" code="PAA000" block="0" /&gt;
          &lt;Member id="8241" code="PAA010" block="0" /&gt;
          &lt;Member id="8242" code="PAA020" block="0" /&gt;
          &lt;Member id="8243" code="PAA030" block="0" /&gt;
          &lt;Member id="8244" code="PAA040" block="0" /&gt;
          &lt;Member id="8247" code="PAA040a" block="0" /&gt;
          &lt;Member id="8248" code="PAA040b" block="0" /&gt;
          &lt;Member id="8251" code="PAA050" block="0" /&gt;
          &lt;Member id="8254" code="PAA050a" block="0" /&gt;
          &lt;Member id="8255" code="PAA050b" block="0" /&gt;
          &lt;Member id="8258" code="PAA06</t>
  </si>
  <si>
    <t>0" block="0" /&gt;
          &lt;Member id="8261" code="PAA060a" block="0" /&gt;
          &lt;Member id="8262" code="PAA060b" block="0" /&gt;
          &lt;Member id="8265" code="PAA070" block="0" /&gt;
          &lt;Member id="8268" code="PAA070a" block="0" /&gt;
          &lt;Member id="8269" code="PAA070b" block="0" /&gt;
          &lt;Member id="8270" code="PAA070c" block="0" /&gt;
          &lt;Member id="8271" code="PAA070d" block="0" /&gt;
          &lt;Member id="8274" code="PAA080" block="0" /&gt;
          &lt;Member id="8279" code="PAA090" block="0" /&gt;
          &lt;Member id="8285" code="PAA090a" block="0" /&gt;
          &lt;Member id="8286" code="PAA090b" block="0" /&gt;
          &lt;Member id="8287" code="PAA090c" block="0" /&gt;
          &lt;Member id="8288" code="PAA090d" block="0" /&gt;
          &lt;Member id="8289" code="PAA090e" block="0" /&gt;
          &lt;Member id="8295" code="PAA100" block="0" /&gt;
          &lt;Member id="8296" code="PAA110" block=</t>
  </si>
  <si>
    <t>"0" /&gt;
          &lt;Member id="8297" code="PAA120" block="0" /&gt;
          &lt;Member id="8298" code="PAA130" block="0" /&gt;
          &lt;Member id="8299" code="PAA140" block="0" /&gt;
          &lt;Member id="8300" code="PAA150" block="0" /&gt;
          &lt;Member id="8301" code="PAA160" block="0" /&gt;
          &lt;Member id="8302" code="PAA170" block="0" /&gt;
          &lt;Member id="8303" code="PAA180" block="0" /&gt;
          &lt;Member id="8304" code="PAA190" block="0" /&gt;
          &lt;Member id="8305" code="PAA200" block="0" /&gt;
          &lt;Member id="8306" code="PAA210" block="0" /&gt;
          &lt;Member id="8307" code="PAA220" block="0" /&gt;
          &lt;Member id="8351" code="PBZ999" block="0" /&gt;
          &lt;Member id="8309" code="PBA000" block="0" /&gt;
          &lt;Member id="8310" code="PBA010" block="0" /&gt;
          &lt;Member id="8311" code="PBA020" block="0" /&gt;
          &lt;Member id="8312" code="PBA030" block="0" /&gt;
          &lt;Me</t>
  </si>
  <si>
    <t>mber id="8313" code="PBA040" block="0" /&gt;
          &lt;Member id="8314" code="PBA050" block="0" /&gt;
          &lt;Member id="8315" code="PBA051" block="0" /&gt;
          &lt;Member id="8316" code="PBA052" block="0" /&gt;
          &lt;Member id="8317" code="PBA060" block="0" /&gt;
          &lt;Member id="8318" code="PBA070" block="0" /&gt;
          &lt;Member id="8319" code="PBA080" block="0" /&gt;
          &lt;Member id="8320" code="PBA080a" block="0" /&gt;
          &lt;Member id="8321" code="PBA080b" block="0" /&gt;
          &lt;Member id="8325" code="PBA090" block="0" /&gt;
          &lt;Member id="8329" code="PBA100" block="0" /&gt;
          &lt;Member id="8330" code="PBA110" block="0" /&gt;
          &lt;Member id="8331" code="PBA120" block="0" /&gt;
          &lt;Member id="8332" code="PBA130" block="0" /&gt;
          &lt;Member id="8333" code="PBA140" block="0" /&gt;
          &lt;Member id="8334" code="PBA141" block="0" /&gt;
          &lt;Member id="8335" cod</t>
  </si>
  <si>
    <t>e="PBA150" block="0" /&gt;
          &lt;Member id="8336" code="PBA151" block="0" /&gt;
          &lt;Member id="8337" code="PBA160" block="0" /&gt;
          &lt;Member id="8338" code="PBA170" block="0" /&gt;
          &lt;Member id="8339" code="PBA170a" block="0" /&gt;
          &lt;Member id="8340" code="PBA170b" block="0" /&gt;
          &lt;Member id="8341" code="PBA180" block="0" /&gt;
          &lt;Member id="8342" code="PBA190" block="0" /&gt;
          &lt;Member id="8343" code="PBA200" block="0" /&gt;
          &lt;Member id="8344" code="PBA210" block="0" /&gt;
          &lt;Member id="8345" code="PBA220" block="0" /&gt;
          &lt;Member id="8346" code="PBA230" block="0" /&gt;
          &lt;Member id="8347" code="PBA240" block="0" /&gt;
          &lt;Member id="8348" code="PBA250" block="0" /&gt;
          &lt;Member id="8349" code="PBA260" block="0" /&gt;
          &lt;Member id="8350" code="PBA270" block="0" /&gt;
          &lt;Member id="8355" code="PCZ999" block="</t>
  </si>
  <si>
    <t>0" /&gt;
          &lt;Member id="8352" code="PCA000" block="0" /&gt;
          &lt;Member id="8353" code="PCA010" block="0" /&gt;
          &lt;Member id="8354" code="PCA020" block="0" /&gt;
          &lt;Member id="8436" code="PDZ999" block="0" /&gt;
          &lt;Member id="8356" code="PDA000" block="0" /&gt;
          &lt;Member id="8357" code="PDA010" block="0" /&gt;
          &lt;Member id="8358" code="PDA020" block="0" /&gt;
          &lt;Member id="8359" code="PDA030" block="0" /&gt;
          &lt;Member id="8360" code="PDA040" block="0" /&gt;
          &lt;Member id="8361" code="PDA050" block="0" /&gt;
          &lt;Member id="8362" code="PDA060" block="0" /&gt;
          &lt;Member id="8363" code="PDA070" block="0" /&gt;
          &lt;Member id="8364" code="PDA080" block="0" /&gt;
          &lt;Member id="8365" code="PDA080a" block="0" /&gt;
          &lt;Member id="8366" code="PDA080b" block="0" /&gt;
          &lt;Member id="8367" code="PDA081" block="0" /&gt;
          &lt;M</t>
  </si>
  <si>
    <t>ember id="8368" code="PDA090" block="0" /&gt;
          &lt;Member id="8369" code="PDA090a" block="0" /&gt;
          &lt;Member id="8370" code="PDA090b" block="0" /&gt;
          &lt;Member id="8371" code="PDA100" block="0" /&gt;
          &lt;Member id="8372" code="PDA100a" block="0" /&gt;
          &lt;Member id="8373" code="PDA100b" block="0" /&gt;
          &lt;Member id="8374" code="PDA101" block="0" /&gt;
          &lt;Member id="8375" code="PDA101a" block="0" /&gt;
          &lt;Member id="8376" code="PDA101b" block="0" /&gt;
          &lt;Member id="8377" code="PDA110" block="0" /&gt;
          &lt;Member id="8378" code="PDA110a" block="0" /&gt;
          &lt;Member id="8379" code="PDA110b" block="0" /&gt;
          &lt;Member id="8380" code="PDA111" block="0" /&gt;
          &lt;Member id="8381" code="PDA111a" block="0" /&gt;
          &lt;Member id="8382" code="PDA111b" block="0" /&gt;
          &lt;Member id="8383" code="PDA112" block="0" /&gt;
          &lt;Member id="</t>
  </si>
  <si>
    <t>8384" code="PDA120" block="0" /&gt;
          &lt;Member id="8385" code="PDA120a" block="0" /&gt;
          &lt;Member id="8386" code="PDA120b" block="0" /&gt;
          &lt;Member id="8387" code="PDA121" block="0" /&gt;
          &lt;Member id="8388" code="PDA130" block="0" /&gt;
          &lt;Member id="8389" code="PDA140" block="0" /&gt;
          &lt;Member id="8390" code="PDA150" block="0" /&gt;
          &lt;Member id="8391" code="PDA160" block="0" /&gt;
          &lt;Member id="8392" code="PDA170" block="0" /&gt;
          &lt;Member id="8393" code="PDA180" block="0" /&gt;
          &lt;Member id="8394" code="PDA190" block="0" /&gt;
          &lt;Member id="8395" code="PDA200" block="0" /&gt;
          &lt;Member id="8396" code="PDA210" block="0" /&gt;
          &lt;Member id="8397" code="PDA211" block="0" /&gt;
          &lt;Member id="8398" code="PDA212" block="0" /&gt;
          &lt;Member id="8399" code="PDA213" block="0" /&gt;
          &lt;Member id="8400" code="PDA220</t>
  </si>
  <si>
    <t xml:space="preserve">" block="0" /&gt;
          &lt;Member id="8401" code="PDA230" block="0" /&gt;
          &lt;Member id="8402" code="PDA231" block="0" /&gt;
          &lt;Member id="8403" code="PDA232" block="0" /&gt;
          &lt;Member id="8404" code="PDA233" block="0" /&gt;
          &lt;Member id="8405" code="PDA234" block="0" /&gt;
          &lt;Member id="8406" code="PDA235" block="0" /&gt;
          &lt;Member id="8407" code="PDA240" block="0" /&gt;
          &lt;Member id="8408" code="PDA250" block="0" /&gt;
          &lt;Member id="8409" code="PDA260" block="0" /&gt;
          &lt;Member id="8410" code="PDA270" block="0" /&gt;
          &lt;Member id="8411" code="PDA280" block="0" /&gt;
          &lt;Member id="8412" code="PDA290" block="0" /&gt;
          &lt;Member id="8413" code="PDA291" block="0" /&gt;
          &lt;Member id="8414" code="PDA292" block="0" /&gt;
          &lt;Member id="8415" code="PDA300" block="0" /&gt;
          &lt;Member id="8416" code="PDA301" block="0" /&gt;
     </t>
  </si>
  <si>
    <t xml:space="preserve">     &lt;Member id="8417" code="PDA302" block="0" /&gt;
          &lt;Member id="8418" code="PDA310" block="0" /&gt;
          &lt;Member id="8419" code="PDA320" block="0" /&gt;
          &lt;Member id="8420" code="PDA330" block="0" /&gt;
          &lt;Member id="8421" code="PDA340" block="0" /&gt;
          &lt;Member id="8422" code="PDA350" block="0" /&gt;
          &lt;Member id="8423" code="PDA360" block="0" /&gt;
          &lt;Member id="8424" code="PDA370" block="0" /&gt;
          &lt;Member id="8425" code="PDA380" block="0" /&gt;
          &lt;Member id="8430" code="PDA380a" block="0" /&gt;
          &lt;Member id="8431" code="PDA380b" block="0" /&gt;
          &lt;Member id="8444" code="PEZ999" block="0" /&gt;
          &lt;Member id="8437" code="PEA000" block="0" /&gt;
          &lt;Member id="8438" code="PEA010" block="0" /&gt;
          &lt;Member id="8439" code="PEA020" block="0" /&gt;
          &lt;Member id="8440" code="PEA030" block="0" /&gt;
          &lt;Member id="8</t>
  </si>
  <si>
    <t>441" code="PEA040" block="0" /&gt;
          &lt;Member id="8442" code="PEA050" block="0" /&gt;
          &lt;Member id="8443" code="PEA060" block="0" /&gt;
          &lt;Member id="8457" code="PFZ999" block="0" /&gt;
          &lt;Member id="8445" code="PFA000" block="0" /&gt;
          &lt;Member id="8446" code="PFA010" block="0" /&gt;
          &lt;Member id="8447" code="PFA020" block="0" /&gt;
          &lt;Member id="8448" code="PFA021" block="0" /&gt;
          &lt;Member id="8449" code="PFA030" block="0" /&gt;
        &lt;/DisplayState&gt;
      &lt;/Row&gt;
      &lt;Column Slicer="false" crossProduct="false"&gt;
        &lt;Hierarchy id="0" code="TIME" includeLeaves="n" includeRollups="n" expandCollapseDirection="after" displayMode="Name" vcFilter="true" clientHierarchy="false" enablePropertyFilters="false"&gt;
          &lt;Member id="0" code="2023" includeLeaves="0" includeRollups="0" include="true" /&gt;
          &lt;Member id="0" code="2024" includeLeaves=</t>
  </si>
  <si>
    <t>"0" includeRollups="0" include="true" /&gt;
        &lt;/Hierarchy&gt;
        &lt;DisplayState id="0" block="0"&gt;
          &lt;Member id="15625" code="2023" block="0" /&gt;
          &lt;Member id="15928" code="2024" block="0" /&gt;
        &lt;/DisplayState&gt;
      &lt;/Column&gt;
      &lt;Slicers Slicer="true" crossProduct="false"&gt;
        &lt;Hierarchy id="0" code="Area_Bil" includeLeaves="n" includeRollups="n" expandCollapseDirection="after" displayMode="Code" vcFilter="true" clientHierarchy="false" enablePropertyFilters="false"&gt;
          &lt;Member id="0" code="4" includeLeaves="0" includeRollups="0" include="true" /&gt;
          &lt;Member id="0" code="3" includeLeaves="0" includeRollups="0" include="true" /&gt;
          &lt;MemberReorderRules&gt;
            &lt;DisplayMemberReorderRule displayMemberCode="ENT" displayParentMemberCode="_root_" displayMemberChildOrdinal="2" /&gt;
            &lt;DisplayMemberReorderRule displayMemberCode="902"</t>
  </si>
  <si>
    <t xml:space="preserve"> displayParentMemberCode="_root_" displayMemberChildOrdinal="2" /&gt;
          &lt;/MemberReorderRules&gt;
        &lt;/Hierarchy&gt;
        &lt;Hierarchy id="0" code="INTORG" includeLeaves="n" includeRollups="n" expandCollapseDirection="after" displayMode="Name" vcFilter="true" clientHierarchy="false" enablePropertyFilters="false"&gt;
          &lt;MemberReorderRules&gt;
            &lt;DisplayMemberReorderRule displayMemberCode="ENT" displayParentMemberCode="_root_" displayMemberChildOrdinal="2" /&gt;
            &lt;DisplayMemberReorderRule displayMemberCode="902" displayParentMemberCode="_root_" displayMemberChildOrdinal="2" /&gt;
          &lt;/MemberReorderRules&gt;
        &lt;/Hierarchy&gt;
        &lt;Hierarchy id="0" code="Movimenti" includeLeaves="n" includeRollups="n" expandCollapseDirection="after" displayMode="Name" vcFilter="true" clientHierarchy="false" enablePropertyFilters="false"&gt;
          &lt;Member id="0" code="200" inc</t>
  </si>
  <si>
    <t xml:space="preserve">ludeLeaves="0" includeRollups="0" include="true" /&gt;
          &lt;Member id="0" code="200TOT" includeLeaves="0" includeRollups="0" include="true" /&gt;
        &lt;/Hierarchy&gt;
        &lt;Hierarchy id="0" code="ANALYSIS" includeLeaves="n" includeRollups="n" expandCollapseDirection="after" displayMode="Name" vcFilter="true" clientHierarchy="false" enablePropertyFilters="false"&gt;
          &lt;Member id="0" code="45_TXT" includeLeaves="0" includeRollups="0" include="true" /&gt;
          &lt;Member id="0" code="15" includeLeaves="0" includeRollups="0" include="true" /&gt;
          &lt;MemberReorderRules&gt;
            &lt;DisplayMemberReorderRule displayMemberCode="ENT" displayParentMemberCode="_root_" displayMemberChildOrdinal="2" /&gt;
            &lt;DisplayMemberReorderRule displayMemberCode="902" displayParentMemberCode="_root_" displayMemberChildOrdinal="2" /&gt;
          &lt;/MemberReorderRules&gt;
        &lt;/Hierarchy&gt;
        </t>
  </si>
  <si>
    <t xml:space="preserve">          &lt;Member id="0" code="AAA660" includeLeaves="0" includeRollups="0" include="true" /&gt;
          &lt;Member id="0" code="AAA670" includeLeaves="0" includeRollups="0" include="true" /&gt;
          &lt;Member id="0" code="AAA680" includeLeaves="0" includeRollups="0" include="true" /&gt;
          &lt;Member id="0" code="AAA690" includeLeaves="0" includeRollups="0" include="true" /&gt;
          &lt;Member id="0" code="AAA710" includeLeaves="0" includeRollups="0" include="true" /&gt;
          &lt;Member id="0" code="AAA720" includeLeaves="0" includeRollups="0" include="true" /&gt;
          &lt;Member id="0" code="ABA201_ric" includeLeaves="0" includeRollups="0" include="false" /&gt;
          &lt;Member id="0" code="ABA202_ric" includeLeaves="0" includeRollups="0" include="false" /&gt;
          &lt;Member id="0" code="ABA203_ric" includeLeaves="0" includeRollups="0" include="false" /&gt;
          &lt;Member id="0" code="ABA204_r</t>
  </si>
  <si>
    <t>ic" includeLeaves="0" includeRollups="0" include="false" /&gt;
          &lt;Member id="0" code="ABA360_ric" includeLeaves="0" includeRollups="0" include="false" /&gt;
          &lt;Member id="0" code="ABA361_ric" includeLeaves="0" includeRollups="0" include="false" /&gt;
          &lt;Member id="0" code="ABA731_ric" includeLeaves="0" includeRollups="0" include="false" /&gt;
          &lt;Member id="0" code="ABA732_ric" includeLeaves="0" includeRollups="0" include="false" /&gt;
          &lt;Member id="0" code="ABA733_ric" includeLeaves="0" includeRollups="0" include="false" /&gt;
          &lt;Member id="0" code="ABA360" includeLeaves="n" includeRollups="n" include="false" /&gt;
          &lt;Member id="0" code="PDZ999" includeLeaves="n" includeRollups="n" include="true" /&gt;
        &lt;/Hierarchy&gt;
        &lt;DisplayState id="0" block="0"&gt;
          &lt;Member id="7280" code="AAA660" block="0" /&gt;
          &lt;Member id="7281" code="AAA670</t>
  </si>
  <si>
    <t xml:space="preserve">" block="0" /&gt;
          &lt;Member id="7282" code="AAA680" block="0" /&gt;
          &lt;Member id="7283" code="AAA690" block="0" /&gt;
          &lt;Member id="7285" code="AAA710" block="0" /&gt;
          &lt;Member id="7295" code="AAA720" block="0" /&gt;
          &lt;Member id="7326" code="ABA190" block="0" /&gt;
          &lt;Member id="7327" code="ABA200" block="0" /&gt;
          &lt;Member id="7328" code="ABA201" block="0" /&gt;
          &lt;Member id="7334" code="ABA220" block="0" /&gt;
          &lt;Member id="7335" code="ABA230" block="0" /&gt;
          &lt;Member id="7336" code="ABA240" block="0" /&gt;
          &lt;Member id="7337" code="ABA250" block="0" /&gt;
          &lt;Member id="7338" code="ABA260" block="0" /&gt;
          &lt;Member id="7339" code="ABA270" block="0" /&gt;
          &lt;Member id="7340" code="ABA271" block="0" /&gt;
          &lt;Member id="7341" code="ABA280" block="0" /&gt;
          &lt;Member id="7342" code="ABA290" block="0" /&gt;
     </t>
  </si>
  <si>
    <t xml:space="preserve">     &lt;Member id="7343" code="ABA300" block="0" /&gt;
          &lt;Member id="7344" code="ABA310" block="0" /&gt;
          &lt;Member id="7345" code="ABA320" block="0" /&gt;
          &lt;Member id="7346" code="ABA330" block="0" /&gt;
          &lt;Member id="7347" code="ABA340" block="0" /&gt;
          &lt;Member id="7348" code="ABA350" block="0" /&gt;
          &lt;Member id="7354" code="ABA390" block="0" /&gt;
          &lt;Member id="7355" code="ABA390a" block="0" /&gt;
          &lt;Member id="7356" code="ABA390b" block="0" /&gt;
          &lt;Member id="7357" code="ABA400" block="0" /&gt;
          &lt;Member id="7358" code="ABA400a" block="0" /&gt;
          &lt;Member id="7359" code="ABA400b" block="0" /&gt;
          &lt;Member id="7360" code="ABA410" block="0" /&gt;
          &lt;Member id="7361" code="ABA410a" block="0" /&gt;
          &lt;Member id="7362" code="ABA410b" block="0" /&gt;
          &lt;Member id="7363" code="ABA420" block="0" /&gt;
          &lt;Member i</t>
  </si>
  <si>
    <t xml:space="preserve">d="7364" code="ABA420a" block="0" /&gt;
          &lt;Member id="7365" code="ABA420b" block="0" /&gt;
          &lt;Member id="7366" code="ABA430" block="0" /&gt;
          &lt;Member id="7367" code="ABA430a" block="0" /&gt;
          &lt;Member id="7368" code="ABA430b" block="0" /&gt;
          &lt;Member id="7369" code="ABA440" block="0" /&gt;
          &lt;Member id="7370" code="ABA440a" block="0" /&gt;
          &lt;Member id="7371" code="ABA440b" block="0" /&gt;
          &lt;Member id="7372" code="ABA450" block="0" /&gt;
          &lt;Member id="7373" code="ABA450a" block="0" /&gt;
          &lt;Member id="7374" code="ABA450b" block="0" /&gt;
          &lt;Member id="7375" code="ABA450c" block="0" /&gt;
          &lt;Member id="7376" code="ABA451" block="0" /&gt;
          &lt;Member id="7377" code="ABA451a" block="0" /&gt;
          &lt;Member id="7378" code="ABA451b" block="0" /&gt;
          &lt;Member id="7379" code="ABA460" block="0" /&gt;
          &lt;Member id="7380" </t>
  </si>
  <si>
    <t>code="ABA460a" block="0" /&gt;
          &lt;Member id="7381" code="ABA460b" block="0" /&gt;
          &lt;Member id="7382" code="ABA461" block="0" /&gt;
          &lt;Member id="7383" code="ABA461a" block="0" /&gt;
          &lt;Member id="7384" code="ABA461b" block="0" /&gt;
          &lt;Member id="7385" code="ABA470" block="0" /&gt;
          &lt;Member id="7386" code="ABA480" block="0" /&gt;
          &lt;Member id="7387" code="ABA480a" block="0" /&gt;
          &lt;Member id="7388" code="ABA480b" block="0" /&gt;
          &lt;Member id="7389" code="ABA480c" block="0" /&gt;
          &lt;Member id="7390" code="ABA480d" block="0" /&gt;
          &lt;Member id="7391" code="ABA490" block="0" /&gt;
          &lt;Member id="7392" code="ABA490a" block="0" /&gt;
          &lt;Member id="7393" code="ABA490b" block="0" /&gt;
          &lt;Member id="7394" code="ABA500" block="0" /&gt;
          &lt;Member id="7395" code="ABA500a" block="0" /&gt;
          &lt;Member id="7396" code="ABA</t>
  </si>
  <si>
    <t>500b" block="0" /&gt;
          &lt;Member id="7397" code="ABA501" block="0" /&gt;
          &lt;Member id="7398" code="ABA501a" block="0" /&gt;
          &lt;Member id="7399" code="ABA501b" block="0" /&gt;
          &lt;Member id="7400" code="ABA510" block="0" /&gt;
          &lt;Member id="7401" code="ABA510a" block="0" /&gt;
          &lt;Member id="7402" code="ABA510b" block="0" /&gt;
          &lt;Member id="7403" code="ABA520" block="0" /&gt;
          &lt;Member id="7404" code="ABA520a" block="0" /&gt;
          &lt;Member id="7405" code="ABA520b" block="0" /&gt;
          &lt;Member id="7406" code="ABA521" block="0" /&gt;
          &lt;Member id="7407" code="ABA522" block="0" /&gt;
          &lt;Member id="7408" code="ABA522a" block="0" /&gt;
          &lt;Member id="7409" code="ABA522b" block="0" /&gt;
          &lt;Member id="7410" code="ABA530" block="0" /&gt;
          &lt;Member id="7411" code="ABA540" block="0" /&gt;
          &lt;Member id="7412" code="ABA550" block=</t>
  </si>
  <si>
    <t>"0" /&gt;
          &lt;Member id="7413" code="ABA560" block="0" /&gt;
          &lt;Member id="7414" code="ABA570" block="0" /&gt;
          &lt;Member id="7415" code="ABA580" block="0" /&gt;
          &lt;Member id="7416" code="ABA590" block="0" /&gt;
          &lt;Member id="7417" code="ABA591" block="0" /&gt;
          &lt;Member id="7418" code="ABA600" block="0" /&gt;
          &lt;Member id="7419" code="ABA601" block="0" /&gt;
          &lt;Member id="7420" code="ABA610" block="0" /&gt;
          &lt;Member id="7421" code="ABA620" block="0" /&gt;
          &lt;Member id="7422" code="ABA630" block="0" /&gt;
          &lt;Member id="7423" code="ABA640" block="0" /&gt;
          &lt;Member id="7424" code="ABA650" block="0" /&gt;
          &lt;Member id="7425" code="ABA660" block="0" /&gt;
          &lt;Member id="7426" code="ABA670" block="0" /&gt;
          &lt;Member id="7429" code="ABA670a" block="0" /&gt;
          &lt;Member id="7430" code="ABA670b" block="0" /&gt;
          &lt;</t>
  </si>
  <si>
    <t>Member id="7433" code="ABA680" block="0" /&gt;
          &lt;Member id="7434" code="ABA690" block="0" /&gt;
          &lt;Member id="7443" code="ABA700" block="0" /&gt;
          &lt;Member id="7444" code="ABA710" block="0" /&gt;
          &lt;Member id="7447" code="ABA711" block="0" /&gt;
          &lt;Member id="7448" code="ABA711a" block="0" /&gt;
          &lt;Member id="7449" code="ABA711b" block="0" /&gt;
          &lt;Member id="7450" code="ABA712" block="0" /&gt;
          &lt;Member id="7451" code="ABA713" block="0" /&gt;
          &lt;Member id="7452" code="ABA714" block="0" /&gt;
          &lt;Member id="7453" code="ABA715" block="0" /&gt;
          &lt;Member id="8436" code="PDZ999" block="0" /&gt;
          &lt;Member id="8356" code="PDA000" block="0" /&gt;
          &lt;Member id="8357" code="PDA010" block="0" /&gt;
          &lt;Member id="8358" code="PDA020" block="0" /&gt;
          &lt;Member id="8359" code="PDA030" block="0" /&gt;
          &lt;Member id="8360" c</t>
  </si>
  <si>
    <t>ode="PDA040" block="0" /&gt;
          &lt;Member id="8361" code="PDA050" block="0" /&gt;
          &lt;Member id="8362" code="PDA060" block="0" /&gt;
          &lt;Member id="8363" code="PDA070" block="0" /&gt;
          &lt;Member id="8364" code="PDA080" block="0" /&gt;
          &lt;Member id="8365" code="PDA080a" block="0" /&gt;
          &lt;Member id="8366" code="PDA080b" block="0" /&gt;
          &lt;Member id="8367" code="PDA081" block="0" /&gt;
          &lt;Member id="8368" code="PDA090" block="0" /&gt;
          &lt;Member id="8369" code="PDA090a" block="0" /&gt;
          &lt;Member id="8370" code="PDA090b" block="0" /&gt;
          &lt;Member id="8371" code="PDA100" block="0" /&gt;
          &lt;Member id="8372" code="PDA100a" block="0" /&gt;
          &lt;Member id="8373" code="PDA100b" block="0" /&gt;
          &lt;Member id="8374" code="PDA101" block="0" /&gt;
          &lt;Member id="8375" code="PDA101a" block="0" /&gt;
          &lt;Member id="8376" code="PDA101b"</t>
  </si>
  <si>
    <t xml:space="preserve"> block="0" /&gt;
          &lt;Member id="8377" code="PDA110" block="0" /&gt;
          &lt;Member id="8378" code="PDA110a" block="0" /&gt;
          &lt;Member id="8379" code="PDA110b" block="0" /&gt;
          &lt;Member id="8380" code="PDA111" block="0" /&gt;
          &lt;Member id="8381" code="PDA111a" block="0" /&gt;
          &lt;Member id="8382" code="PDA111b" block="0" /&gt;
          &lt;Member id="8383" code="PDA112" block="0" /&gt;
          &lt;Member id="8384" code="PDA120" block="0" /&gt;
          &lt;Member id="8385" code="PDA120a" block="0" /&gt;
          &lt;Member id="8386" code="PDA120b" block="0" /&gt;
          &lt;Member id="8387" code="PDA121" block="0" /&gt;
          &lt;Member id="8388" code="PDA130" block="0" /&gt;
          &lt;Member id="8389" code="PDA140" block="0" /&gt;
          &lt;Member id="8390" code="PDA150" block="0" /&gt;
          &lt;Member id="8391" code="PDA160" block="0" /&gt;
          &lt;Member id="8392" code="PDA170" block="0" /&gt;
</t>
  </si>
  <si>
    <t xml:space="preserve">          &lt;Member id="8393" code="PDA180" block="0" /&gt;
          &lt;Member id="8394" code="PDA190" block="0" /&gt;
          &lt;Member id="8395" code="PDA200" block="0" /&gt;
          &lt;Member id="8396" code="PDA210" block="0" /&gt;
          &lt;Member id="8397" code="PDA211" block="0" /&gt;
          &lt;Member id="8398" code="PDA212" block="0" /&gt;
          &lt;Member id="8399" code="PDA213" block="0" /&gt;
          &lt;Member id="8400" code="PDA220" block="0" /&gt;
          &lt;Member id="8401" code="PDA230" block="0" /&gt;
          &lt;Member id="8402" code="PDA231" block="0" /&gt;
          &lt;Member id="8403" code="PDA232" block="0" /&gt;
          &lt;Member id="8404" code="PDA233" block="0" /&gt;
          &lt;Member id="8405" code="PDA234" block="0" /&gt;
          &lt;Member id="8406" code="PDA235" block="0" /&gt;
          &lt;Member id="8407" code="PDA240" block="0" /&gt;
          &lt;Member id="8408" code="PDA250" block="0" /&gt;
          &lt;Member id</t>
  </si>
  <si>
    <t>="8409" code="PDA260" block="0" /&gt;
          &lt;Member id="8410" code="PDA270" block="0" /&gt;
          &lt;Member id="8411" code="PDA280" block="0" /&gt;
          &lt;Member id="8412" code="PDA290" block="0" /&gt;
          &lt;Member id="8413" code="PDA291" block="0" /&gt;
          &lt;Member id="8414" code="PDA292" block="0" /&gt;
          &lt;Member id="8415" code="PDA300" block="0" /&gt;
          &lt;Member id="8416" code="PDA301" block="0" /&gt;
          &lt;Member id="8417" code="PDA302" block="0" /&gt;
          &lt;Member id="8418" code="PDA310" block="0" /&gt;
          &lt;Member id="8419" code="PDA320" block="0" /&gt;
          &lt;Member id="8420" code="PDA330" block="0" /&gt;
          &lt;Member id="8421" code="PDA340" block="0" /&gt;
          &lt;Member id="8422" code="PDA350" block="0" /&gt;
          &lt;Member id="8423" code="PDA360" block="0" /&gt;
          &lt;Member id="8424" code="PDA370" block="0" /&gt;
          &lt;Member id="8425" code="PDA380</t>
  </si>
  <si>
    <t>" block="0" /&gt;
          &lt;Member id="8430" code="PDA380a" block="0" /&gt;
          &lt;Member id="8431" code="PDA380b" block="0" /&gt;
        &lt;/DisplayState&gt;
      &lt;/Row&gt;
      &lt;Column Slicer="false" crossProduct="false"&gt;
        &lt;Hierarchy id="0" code="Scadenza" includeLeaves="n" includeRollups="n" expandCollapseDirection="after" displayMode="Name" vcFilter="true" clientHierarchy="false" enablePropertyFilters="false"&gt;
          &lt;Member id="0" code="20.vc" includeLeaves="0" includeRollups="0" include="true" /&gt;
          &lt;Member id="0" code="31" includeLeaves="0" includeRollups="0" include="true" /&gt;
          &lt;Member id="0" code="32" includeLeaves="0" includeRollups="0" include="true" /&gt;
        &lt;/Hierarchy&gt;
        &lt;DisplayState id="0" block="0"&gt;
          &lt;Member id="-9318" code="20.vc" block="0" /&gt;
          &lt;Member id="9333" code="31" block="0" /&gt;
          &lt;Member id="9334" code="32" block=</t>
  </si>
  <si>
    <t xml:space="preserve">"0" /&gt;
        &lt;/DisplayState&gt;
      &lt;/Column&gt;
      &lt;Slicers Slicer="true" crossProduct="false"&gt;
        &lt;Hierarchy id="0" code="ANALYSIS" includeLeaves="n" includeRollups="n" expandCollapseDirection="after" displayMode="Name" vcFilter="true" clientHierarchy="false" enablePropertyFilters="false"&gt;
          &lt;Member id="0" code="45" includeLeaves="0" includeRollups="0" include="true" /&gt;
        &lt;/Hierarchy&gt;
        &lt;Hierarchy id="0" code="INTORG" includeLeaves="n" includeRollups="n" expandCollapseDirection="after" displayMode="Name" vcFilter="true" clientHierarchy="false" enablePropertyFilters="false"&gt;
          &lt;Member id="0" code="999" includeLeaves="1" includeRollups="1" include="true" /&gt;
          &lt;Member id="0" code="000" includeLeaves="1" includeRollups="1" include="true" /&gt;
          &lt;Member id="0" code="XXX" includeLeaves="0" includeRollups="0" include="true" /&gt;
          &lt;Member </t>
  </si>
  <si>
    <t xml:space="preserve">id="0" code="ENT" includeLeaves="n" includeRollups="n" include="true" /&gt;
          &lt;Member id="0" code="AAA" includeLeaves="0" includeRollups="0" include="true" /&gt;
        &lt;/Hierarchy&gt;
        &lt;Hierarchy id="0" code="Movimenti" includeLeaves="n" includeRollups="n" expandCollapseDirection="after" displayMode="Name" vcFilter="true" clientHierarchy="false" enablePropertyFilters="false"&gt;
          &lt;Member id="0" code="999" includeLeaves="0" includeRollups="0" include="true" /&gt;
        &lt;/Hierarchy&gt;
        &lt;Hierarchy id="0" code="Area_Bil" includeLeaves="n" includeRollups="n" expandCollapseDirection="after" displayMode="Name" vcFilter="true" clientHierarchy="false" enablePropertyFilters="false"&gt;
          &lt;Member id="0" code="4" includeLeaves="0" includeRollups="0" include="true" /&gt;
          &lt;Member id="0" code="3" includeLeaves="0" includeRollups="0" include="true" /&gt;
        &lt;/Hierarchy&gt;
 </t>
  </si>
  <si>
    <t>505</t>
  </si>
  <si>
    <t xml:space="preserve">&lt;?xml version="1.0" encoding="utf-16"?&gt;
&lt;Book xmlns:xsd="http://www.w3.org/2001/XMLSchema" xmlns:xsi="http://www.w3.org/2001/XMLSchema-instance" version="12" versionString="5.6" offline="false" counter="4" numHiddenCalculatedValues="0" numCalculatedMemberTemplates="0" WritebackOnRefresh="false" IntellWritebackTimeInSecs="10" RefreshActiveSheetOnly="true" allowFormEntryForecasting="false" allowFormEntryForecastingChangeReuseModel="false" CommentsAllowed="false" ReportID="0" ReportScope="FORMSET" ReportCreator="andrea-gattari" savedQueryHierarchySubsets="false"&gt;
  &lt;Views&gt;
    &lt;Table id="NewTable1" name="NewTable1" sheet="SP" forcedRefresh="false" isSelected="false" row="4" column="1" height="441" width="3" userName="NewTable1" enableslicerwrap="false" enablecloumnwrap="false" enablerowwrap="false" readOnly="true" freezeCells="false" displayDebitCreditOnLabel="false" scale="1" scaleText="" </t>
  </si>
  <si>
    <t>displayCredits="Default" dimDisplayMode="DimensionName" displayDebits="Default" slicersHorizontal="false" slicersSpacer="0" slicersDimensionsLoc="Left" slicersWrapThreshold="0" slicersHideSettings="None" query="NewTable1Query" styleColumnHeader="SAS FM Column header" styleColumnDrillableHeader="SAS FM Column drillable header" styleRowHeader="SAS FM Row header" styleDrillPath="SAS FM Drill path" styleSlicerSelector="SAS FM Slicers" styleErrorCell="SAS FM Invalid data cell" styleData="SAS FM Read-only data cell (read-only table)" styleEntryDataReadOnly="SAS FM Read-only data cell (data entry table)" styleEntryDataWriteable="SAS FM Writeable data cell" styleEntryDataProtectedMember="SAS FM Protected member data cell" styleEntryDataReadProtectedMember="SAS FM Visibility Protected member data cell" styleEntryDataSupplementedMember="SAS FM Supplemented member data cell" styleEntryDataHeldCell=</t>
  </si>
  <si>
    <t xml:space="preserve">"SAS FM Held member data cell" styleEntryProtectedHoldableCell="SAS FM Protected Holdable member data cell" styleClientCalculatedMemberDataEntry="SAS FM Client calculated data cell (data entry table)" styleClientCalculatedMemberReadOnly="SAS FM Client calculated data cell (read only table)" styleEntryDataNoQuery="SAS FM No query data cell" NonTimeRollUpWritable="false" allowFormEntryAnalyticsChangeSTP="false" filterZerosLocations="None" filterNaNLocations="None" filterValues="None" applySystemFilters="false" styleRowDrillableHeader="SAS FM Row drillable header"&gt;
      &lt;SharedSlicers /&gt;
      &lt;StyleHierarchyOrder&gt;
        &lt;DimensionTypeCode&gt;ACCOUNT&lt;/DimensionTypeCode&gt;
        &lt;DimensionTypeCode&gt;ANALYSIS&lt;/DimensionTypeCode&gt;
        &lt;DimensionTypeCode&gt;CURRENCY&lt;/DimensionTypeCode&gt;
        &lt;DimensionTypeCode&gt;INTORG&lt;/DimensionTypeCode&gt;
        &lt;DimensionTypeCode&gt;TIME&lt;/DimensionTypeCode&gt;
      </t>
  </si>
  <si>
    <t xml:space="preserve">  &lt;DimensionTypeCode&gt;TRADER&lt;/DimensionTypeCode&gt;
        &lt;DimensionTypeCode&gt;SOURCE&lt;/DimensionTypeCode&gt;
        &lt;DimensionTypeCode&gt;Scadenza&lt;/DimensionTypeCode&gt;
        &lt;DimensionTypeCode&gt;Area_Bil&lt;/DimensionTypeCode&gt;
        &lt;DimensionTypeCode&gt;Movimenti&lt;/DimensionTypeCode&gt;
        &lt;DimensionTypeCode&gt;FREQUENCY&lt;/DimensionTypeCode&gt;
        &lt;DimensionTypeCode&gt;ACCOUNT.AccountType&lt;/DimensionTypeCode&gt;
        &lt;DimensionTypeCode&gt;ACCOUNT.AccountBehavior&lt;/DimensionTypeCode&gt;
        &lt;DimensionTypeCode&gt;ACCOUNT.Intercompany&lt;/DimensionTypeCode&gt;
        &lt;DimensionTypeCode&gt;ACCOUNT.BalanceType&lt;/DimensionTypeCode&gt;
        &lt;DimensionTypeCode&gt;ACCOUNT.ExchangeRateType&lt;/DimensionTypeCode&gt;
        &lt;DimensionTypeCode&gt;INTORG.ReportingEntity&lt;/DimensionTypeCode&gt;
        &lt;DimensionTypeCode&gt;INTORG.FunctionalCurrency&lt;/DimensionTypeCode&gt;
        &lt;DimensionTypeCode&gt;TIME.Level&lt;/DimensionTypeCode&gt;
      &lt;/StyleHierarchyOrde</t>
  </si>
  <si>
    <t>H4sIAAAAAAAEAK2SS2/CMBCE58yviHInAfqueKhC5dReSiv1SsGESElAJND+/H67ICTU9lZZG693vDPj2H2N9KVShSLtFbRVrVxrVRooVleJOswRSKU59QVopczRnRot1WbXNauRhmqpr7Fm7FzR8Uw0rBaEzdFRqULjnrwGMZ4VaKMNtZTx6SMhLviucZRR7eGjg1Kqd3ifND1qlPDGvzDn/8Lc9tPW7t7OH1xrCRZQsXUBan9tz05bv+kFjp/a1mPKQR90GFvurIkrNDBYvvU7SPHwQEwcOyjnzAX+Zl7J3F/wzrGfxLrOndRUJnQ8npxOz3A7yfx0V69US+8yVyW+D/d/o0vGrWdXZF3ijoj/eC9WT3kJ35VVYslYAgAA</t>
  </si>
  <si>
    <t>3</t>
  </si>
  <si>
    <t>Sociale</t>
  </si>
  <si>
    <t>r&gt;
      &lt;StyleDefinition&gt;
        &lt;Hierarchy id="0" code="INTORG" includeLeaves="n" includeRollups="n" expandCollapseDirection="after" displayMode="Name" vcFilter="true" clientHierarchy="false" enablePropertyFilters="false"&gt;
          &lt;Member id="0" code="ENT" includeLeaves="n" includeRollups="n" data="" include="true" /&gt;
          &lt;Member id="0" code="902" includeLeaves="0" includeRollups="0" data="" include="true" /&gt;
          &lt;Member id="0" code="XXX" includeLeaves="0" includeRollups="0" data="" include="true" /&gt;
          &lt;Member id="0" code="AAA" includeLeaves="n" includeRollups="n" data="" include="true" /&gt;
        &lt;/Hierarchy&gt;
      &lt;/StyleDefinition&gt;
      &lt;ProtectedCrossings /&gt;
    &lt;/Table&gt;
    &lt;Table id="NewTable2" name="NewTable2" sheet="crediti e debiti" forcedRefresh="false" isSelected="true" row="1" column="1" height="189" width="4" userName="NewTable2" enableslicerwrap="f</t>
  </si>
  <si>
    <t xml:space="preserve">&lt;DisplayState id="0" block="0"&gt;
          &lt;Member id="762" code="3" block="0"&gt;
            &lt;Member id="8786" code="505" block="0"&gt;
              &lt;Member id="590" code="200" block="0"&gt;
                &lt;Member id="745" code="45_TXT" block="0" /&gt;
              &lt;/Member&gt;
            &lt;/Member&gt;
          &lt;/Member&gt;
        &lt;/DisplayState&gt;
      &lt;/Slicers&gt;
    &lt;/Query&gt;
    &lt;Query name="NewTable2Query" cubeId="-1" cubeCode="Copy of M2019_G118_DE_CONS" RollUpsAreWritable="false"&gt;
      &lt;useLinkedHierarchyInTuples&gt;false&lt;/useLinkedHierarchyInTuples&gt;
      &lt;Row Slicer="false" crossProduct="false"&gt;
        &lt;Hierarchy id="0" code="ACCOUNT" includeLeaves="n" includeRollups="n" expandCollapseDirection="after" displayMode="CodeAndDescription" vcFilter="true" clientHierarchy="false" enablePropertyFilters="false"&gt;
          &lt;Member id="0" code="ABA190" includeLeaves="n" includeRollups="n" include="true" /&gt;
</t>
  </si>
  <si>
    <t xml:space="preserve">       &lt;Hierarchy id="0" code="TIME" includeLeaves="n" includeRollups="n" expandCollapseDirection="after" displayMode="Name" vcFilter="true" clientHierarchy="false" enablePropertyFilters="false" /&gt;
        &lt;DisplayState id="0" block="0"&gt;
          &lt;Member id="735" code="45" block="0"&gt;
            &lt;Member id="8786" code="505" block="0"&gt;
              &lt;Member id="595" code="999" block="0"&gt;
                &lt;Member id="762" code="3" block="0"&gt;
                  &lt;Member id="15928" code="2024" block="0" /&gt;
                &lt;/Member&gt;
              &lt;/Member&gt;
            &lt;/Member&gt;
          &lt;/Member&gt;
        &lt;/DisplayState&gt;
      &lt;/Slicers&gt;
    &lt;/Query&gt;
  &lt;/Queries&gt;
&lt;/Book&gt;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</si>
</sst>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\ _€_-;\-* #,##0\ _€_-;_-* &quot;-&quot;\ _€_-;_-@_-"/>
    <numFmt numFmtId="43" formatCode="_-* #,##0.00\ _€_-;\-* #,##0.00\ _€_-;_-* &quot;-&quot;??\ _€_-;_-@_-"/>
    <numFmt numFmtId="164" formatCode="_ * #,##0_ ;_ * \-#,##0_ ;_ * &quot;-&quot;_ ;_ @_ "/>
    <numFmt numFmtId="165" formatCode="_-* #,##0_-;\-* #,##0_-;_-* &quot;-&quot;??_-;_-@_-"/>
    <numFmt numFmtId="166" formatCode="_ * #,##0.00_ ;_ * \-#,##0.00_ ;_ * &quot;-&quot;_ ;_ @_ "/>
    <numFmt numFmtId="167" formatCode="_ * #,##0.00_ ;_ * \-#,##0.00_ ;_ * &quot;-&quot;??_ ;_ @_ "/>
    <numFmt numFmtId="168" formatCode="#,##0\ ;[Red]\-#,##0\ ;&quot;-&quot;\ ;\ "/>
    <numFmt numFmtId="169" formatCode="#,##0.00\ ;[Red]\-#,##0.00\ ;&quot;-&quot;\ ;\ "/>
    <numFmt numFmtId="170" formatCode="#,##0.00_ ;[Red]\-#,##0.00\ "/>
    <numFmt numFmtId="171" formatCode="0.0%;[Red]\-0.0%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Times New Roman"/>
      <family val="1"/>
    </font>
    <font>
      <sz val="12"/>
      <name val="Tahoma"/>
      <family val="2"/>
    </font>
    <font>
      <b/>
      <sz val="12"/>
      <name val="Garamond"/>
      <family val="1"/>
    </font>
    <font>
      <sz val="12"/>
      <name val="Garamond"/>
      <family val="1"/>
    </font>
    <font>
      <i/>
      <sz val="12"/>
      <name val="Garamond"/>
      <family val="1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sz val="18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i/>
      <sz val="11"/>
      <color theme="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indexed="4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2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mediumGray">
        <fgColor indexed="9"/>
        <b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lightGray">
        <fgColor indexed="9"/>
        <bgColor indexed="9"/>
      </patternFill>
    </fill>
    <fill>
      <patternFill patternType="mediumGray">
        <fgColor indexed="9"/>
        <bgColor indexed="44"/>
      </patternFill>
    </fill>
    <fill>
      <patternFill patternType="solid">
        <fgColor rgb="FFFFFF00"/>
        <bgColor indexed="9"/>
      </patternFill>
    </fill>
    <fill>
      <patternFill patternType="solid">
        <fgColor indexed="58"/>
        <bgColor indexed="9"/>
      </patternFill>
    </fill>
    <fill>
      <patternFill patternType="solid">
        <fgColor indexed="46"/>
        <bgColor indexed="9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88">
    <xf numFmtId="0" fontId="0" fillId="0" borderId="0"/>
    <xf numFmtId="40" fontId="1" fillId="2" borderId="1"/>
    <xf numFmtId="40" fontId="1" fillId="3" borderId="1"/>
    <xf numFmtId="49" fontId="2" fillId="4" borderId="2">
      <alignment horizontal="center"/>
    </xf>
    <xf numFmtId="40" fontId="1" fillId="5" borderId="1"/>
    <xf numFmtId="49" fontId="3" fillId="0" borderId="0"/>
    <xf numFmtId="40" fontId="1" fillId="3" borderId="1"/>
    <xf numFmtId="40" fontId="1" fillId="6" borderId="1"/>
    <xf numFmtId="0" fontId="1" fillId="7" borderId="1"/>
    <xf numFmtId="49" fontId="2" fillId="0" borderId="2">
      <alignment vertical="center"/>
    </xf>
    <xf numFmtId="49" fontId="5" fillId="0" borderId="0">
      <alignment horizontal="right"/>
    </xf>
    <xf numFmtId="49" fontId="6" fillId="4" borderId="2">
      <alignment horizontal="center"/>
    </xf>
    <xf numFmtId="49" fontId="6" fillId="4" borderId="2">
      <alignment vertical="center"/>
    </xf>
    <xf numFmtId="40" fontId="1" fillId="3" borderId="1"/>
    <xf numFmtId="40" fontId="1" fillId="5" borderId="1"/>
    <xf numFmtId="0" fontId="1" fillId="3" borderId="1"/>
    <xf numFmtId="0" fontId="7" fillId="0" borderId="0"/>
    <xf numFmtId="41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13" borderId="0" applyNumberFormat="0" applyBorder="0" applyAlignment="0" applyProtection="0"/>
    <xf numFmtId="0" fontId="13" fillId="20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4" fillId="12" borderId="26" applyNumberFormat="0" applyAlignment="0" applyProtection="0"/>
    <xf numFmtId="0" fontId="15" fillId="0" borderId="27" applyNumberFormat="0" applyFill="0" applyAlignment="0" applyProtection="0"/>
    <xf numFmtId="0" fontId="16" fillId="21" borderId="28" applyNumberFormat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0" borderId="0" applyNumberFormat="0" applyBorder="0" applyAlignment="0" applyProtection="0"/>
    <xf numFmtId="0" fontId="13" fillId="25" borderId="0" applyNumberFormat="0" applyBorder="0" applyAlignment="0" applyProtection="0"/>
    <xf numFmtId="0" fontId="17" fillId="13" borderId="26" applyNumberFormat="0" applyAlignment="0" applyProtection="0"/>
    <xf numFmtId="43" fontId="18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9" fillId="18" borderId="0" applyNumberFormat="0" applyBorder="0" applyAlignment="0" applyProtection="0"/>
    <xf numFmtId="0" fontId="2" fillId="0" borderId="0"/>
    <xf numFmtId="0" fontId="2" fillId="0" borderId="0"/>
    <xf numFmtId="0" fontId="20" fillId="0" borderId="0"/>
    <xf numFmtId="0" fontId="18" fillId="0" borderId="0"/>
    <xf numFmtId="0" fontId="2" fillId="14" borderId="29" applyNumberFormat="0" applyFont="0" applyAlignment="0" applyProtection="0"/>
    <xf numFmtId="0" fontId="21" fillId="16" borderId="30" applyNumberFormat="0" applyAlignment="0" applyProtection="0"/>
    <xf numFmtId="9" fontId="2" fillId="0" borderId="0" applyFont="0" applyFill="0" applyBorder="0" applyAlignment="0" applyProtection="0"/>
    <xf numFmtId="49" fontId="2" fillId="26" borderId="2">
      <alignment vertical="center" wrapText="1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1" applyNumberFormat="0" applyFill="0" applyAlignment="0" applyProtection="0"/>
    <xf numFmtId="0" fontId="25" fillId="0" borderId="32" applyNumberFormat="0" applyFill="0" applyAlignment="0" applyProtection="0"/>
    <xf numFmtId="0" fontId="26" fillId="0" borderId="33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34" applyNumberFormat="0" applyFill="0" applyAlignment="0" applyProtection="0"/>
    <xf numFmtId="0" fontId="28" fillId="27" borderId="0" applyNumberFormat="0" applyBorder="0" applyAlignment="0" applyProtection="0"/>
    <xf numFmtId="0" fontId="29" fillId="28" borderId="0" applyNumberFormat="0" applyBorder="0" applyAlignment="0" applyProtection="0"/>
    <xf numFmtId="0" fontId="43" fillId="0" borderId="0"/>
    <xf numFmtId="0" fontId="2" fillId="8" borderId="0"/>
    <xf numFmtId="0" fontId="1" fillId="0" borderId="0"/>
    <xf numFmtId="0" fontId="2" fillId="0" borderId="0"/>
    <xf numFmtId="0" fontId="2" fillId="0" borderId="0"/>
    <xf numFmtId="49" fontId="44" fillId="4" borderId="2">
      <alignment horizontal="center"/>
    </xf>
    <xf numFmtId="49" fontId="5" fillId="0" borderId="1">
      <alignment horizontal="center"/>
    </xf>
    <xf numFmtId="170" fontId="2" fillId="33" borderId="63"/>
    <xf numFmtId="49" fontId="6" fillId="0" borderId="1">
      <alignment vertical="center"/>
    </xf>
    <xf numFmtId="49" fontId="5" fillId="0" borderId="1">
      <alignment vertical="center"/>
    </xf>
    <xf numFmtId="49" fontId="5" fillId="34" borderId="2">
      <alignment vertical="center"/>
    </xf>
    <xf numFmtId="49" fontId="2" fillId="0" borderId="0">
      <alignment horizontal="right"/>
    </xf>
    <xf numFmtId="49" fontId="44" fillId="4" borderId="2">
      <alignment vertical="center"/>
    </xf>
    <xf numFmtId="49" fontId="6" fillId="0" borderId="1">
      <alignment vertical="center"/>
    </xf>
    <xf numFmtId="49" fontId="2" fillId="4" borderId="2">
      <alignment vertical="center"/>
    </xf>
    <xf numFmtId="40" fontId="1" fillId="36" borderId="1"/>
    <xf numFmtId="40" fontId="1" fillId="37" borderId="1"/>
    <xf numFmtId="40" fontId="1" fillId="3" borderId="1"/>
  </cellStyleXfs>
  <cellXfs count="375">
    <xf numFmtId="0" fontId="0" fillId="0" borderId="0" xfId="0"/>
    <xf numFmtId="0" fontId="0" fillId="0" borderId="0" xfId="0" quotePrefix="1" applyAlignment="1">
      <alignment wrapText="1"/>
    </xf>
    <xf numFmtId="40" fontId="1" fillId="5" borderId="1" xfId="4"/>
    <xf numFmtId="49" fontId="2" fillId="4" borderId="2" xfId="3" applyAlignment="1">
      <alignment horizontal="center"/>
    </xf>
    <xf numFmtId="49" fontId="6" fillId="4" borderId="2" xfId="12" applyAlignment="1">
      <alignment horizontal="left" vertical="center" indent="5"/>
    </xf>
    <xf numFmtId="49" fontId="2" fillId="0" borderId="2" xfId="9" applyAlignment="1">
      <alignment horizontal="left" vertical="center" indent="5"/>
    </xf>
    <xf numFmtId="49" fontId="6" fillId="4" borderId="2" xfId="12" applyAlignment="1">
      <alignment horizontal="left" vertical="center" indent="1"/>
    </xf>
    <xf numFmtId="49" fontId="6" fillId="4" borderId="2" xfId="12" applyAlignment="1">
      <alignment horizontal="left" vertical="center" indent="2"/>
    </xf>
    <xf numFmtId="49" fontId="2" fillId="0" borderId="2" xfId="9" applyAlignment="1">
      <alignment horizontal="left" vertical="center" indent="2"/>
    </xf>
    <xf numFmtId="49" fontId="6" fillId="4" borderId="2" xfId="12" applyAlignment="1">
      <alignment horizontal="left" vertical="center" indent="3"/>
    </xf>
    <xf numFmtId="49" fontId="2" fillId="0" borderId="2" xfId="9" applyAlignment="1">
      <alignment horizontal="left" vertical="center" indent="3"/>
    </xf>
    <xf numFmtId="49" fontId="6" fillId="4" borderId="2" xfId="12" applyAlignment="1">
      <alignment horizontal="left" vertical="center" indent="4"/>
    </xf>
    <xf numFmtId="49" fontId="2" fillId="0" borderId="2" xfId="9" applyAlignment="1">
      <alignment horizontal="left" vertical="center" indent="4"/>
    </xf>
    <xf numFmtId="49" fontId="2" fillId="0" borderId="2" xfId="9" applyAlignment="1">
      <alignment horizontal="left" vertical="center" indent="6"/>
    </xf>
    <xf numFmtId="49" fontId="5" fillId="0" borderId="0" xfId="10" applyAlignment="1">
      <alignment horizontal="right" vertical="top"/>
    </xf>
    <xf numFmtId="49" fontId="5" fillId="0" borderId="0" xfId="10" applyAlignment="1">
      <alignment horizontal="left" vertical="top" indent="3"/>
    </xf>
    <xf numFmtId="0" fontId="0" fillId="0" borderId="0" xfId="0" quotePrefix="1"/>
    <xf numFmtId="49" fontId="2" fillId="0" borderId="2" xfId="9" applyAlignment="1">
      <alignment horizontal="left" vertical="center" indent="1"/>
    </xf>
    <xf numFmtId="49" fontId="2" fillId="0" borderId="2" xfId="9" applyAlignment="1">
      <alignment horizontal="left" vertical="center" wrapText="1" indent="4"/>
    </xf>
    <xf numFmtId="49" fontId="2" fillId="0" borderId="2" xfId="9" applyAlignment="1">
      <alignment horizontal="left" vertical="center" wrapText="1" indent="5"/>
    </xf>
    <xf numFmtId="0" fontId="8" fillId="8" borderId="0" xfId="16" applyFont="1" applyFill="1" applyBorder="1" applyAlignment="1">
      <alignment vertical="center"/>
    </xf>
    <xf numFmtId="0" fontId="8" fillId="8" borderId="0" xfId="16" applyFont="1" applyFill="1" applyBorder="1"/>
    <xf numFmtId="0" fontId="10" fillId="8" borderId="0" xfId="16" applyFont="1" applyFill="1" applyBorder="1"/>
    <xf numFmtId="0" fontId="9" fillId="8" borderId="0" xfId="16" applyFont="1" applyFill="1" applyBorder="1" applyAlignment="1">
      <alignment vertical="center"/>
    </xf>
    <xf numFmtId="0" fontId="10" fillId="8" borderId="0" xfId="16" applyFont="1" applyFill="1" applyBorder="1" applyAlignment="1">
      <alignment vertical="center"/>
    </xf>
    <xf numFmtId="0" fontId="10" fillId="8" borderId="0" xfId="16" applyFont="1" applyFill="1" applyBorder="1" applyAlignment="1">
      <alignment horizontal="center" vertical="center"/>
    </xf>
    <xf numFmtId="0" fontId="11" fillId="8" borderId="0" xfId="16" applyFont="1" applyFill="1" applyBorder="1" applyAlignment="1">
      <alignment vertical="center"/>
    </xf>
    <xf numFmtId="0" fontId="10" fillId="0" borderId="0" xfId="16" applyFont="1" applyFill="1" applyBorder="1" applyAlignment="1">
      <alignment vertical="center"/>
    </xf>
    <xf numFmtId="0" fontId="32" fillId="8" borderId="0" xfId="16" applyFont="1" applyFill="1" applyBorder="1" applyAlignment="1">
      <alignment horizontal="center" vertical="center"/>
    </xf>
    <xf numFmtId="0" fontId="35" fillId="8" borderId="0" xfId="16" applyFont="1" applyFill="1" applyBorder="1"/>
    <xf numFmtId="41" fontId="31" fillId="8" borderId="6" xfId="17" applyFont="1" applyFill="1" applyBorder="1" applyAlignment="1">
      <alignment horizontal="left" vertical="center"/>
    </xf>
    <xf numFmtId="165" fontId="31" fillId="8" borderId="6" xfId="19" applyNumberFormat="1" applyFont="1" applyFill="1" applyBorder="1" applyAlignment="1">
      <alignment vertical="center"/>
    </xf>
    <xf numFmtId="165" fontId="31" fillId="8" borderId="7" xfId="19" applyNumberFormat="1" applyFont="1" applyFill="1" applyBorder="1" applyAlignment="1">
      <alignment vertical="center"/>
    </xf>
    <xf numFmtId="41" fontId="31" fillId="8" borderId="6" xfId="17" applyFont="1" applyFill="1" applyBorder="1" applyAlignment="1">
      <alignment horizontal="right" vertical="center"/>
    </xf>
    <xf numFmtId="49" fontId="31" fillId="8" borderId="6" xfId="17" applyNumberFormat="1" applyFont="1" applyFill="1" applyBorder="1" applyAlignment="1">
      <alignment horizontal="left" vertical="center"/>
    </xf>
    <xf numFmtId="0" fontId="35" fillId="8" borderId="6" xfId="16" applyFont="1" applyFill="1" applyBorder="1" applyAlignment="1">
      <alignment horizontal="right" vertical="center"/>
    </xf>
    <xf numFmtId="49" fontId="35" fillId="8" borderId="6" xfId="16" applyNumberFormat="1" applyFont="1" applyFill="1" applyBorder="1" applyAlignment="1">
      <alignment vertical="center"/>
    </xf>
    <xf numFmtId="49" fontId="35" fillId="8" borderId="6" xfId="17" applyNumberFormat="1" applyFont="1" applyFill="1" applyBorder="1" applyAlignment="1">
      <alignment horizontal="right" vertical="center"/>
    </xf>
    <xf numFmtId="49" fontId="35" fillId="8" borderId="6" xfId="17" applyNumberFormat="1" applyFont="1" applyFill="1" applyBorder="1" applyAlignment="1">
      <alignment horizontal="left" vertical="center"/>
    </xf>
    <xf numFmtId="165" fontId="35" fillId="8" borderId="6" xfId="19" applyNumberFormat="1" applyFont="1" applyFill="1" applyBorder="1" applyAlignment="1">
      <alignment vertical="center"/>
    </xf>
    <xf numFmtId="165" fontId="35" fillId="8" borderId="7" xfId="19" applyNumberFormat="1" applyFont="1" applyFill="1" applyBorder="1" applyAlignment="1">
      <alignment vertical="center"/>
    </xf>
    <xf numFmtId="0" fontId="35" fillId="8" borderId="0" xfId="16" applyFont="1" applyFill="1" applyBorder="1" applyAlignment="1">
      <alignment horizontal="center" vertical="center"/>
    </xf>
    <xf numFmtId="0" fontId="35" fillId="8" borderId="0" xfId="16" applyFont="1" applyFill="1" applyBorder="1" applyAlignment="1">
      <alignment horizontal="right" vertical="center"/>
    </xf>
    <xf numFmtId="49" fontId="35" fillId="8" borderId="0" xfId="17" applyNumberFormat="1" applyFont="1" applyFill="1" applyBorder="1" applyAlignment="1">
      <alignment horizontal="right" vertical="center"/>
    </xf>
    <xf numFmtId="165" fontId="35" fillId="8" borderId="0" xfId="19" applyNumberFormat="1" applyFont="1" applyFill="1" applyBorder="1" applyAlignment="1">
      <alignment vertical="center"/>
    </xf>
    <xf numFmtId="165" fontId="35" fillId="8" borderId="8" xfId="19" applyNumberFormat="1" applyFont="1" applyFill="1" applyBorder="1" applyAlignment="1">
      <alignment vertical="center"/>
    </xf>
    <xf numFmtId="41" fontId="31" fillId="8" borderId="0" xfId="17" applyFont="1" applyFill="1" applyBorder="1" applyAlignment="1">
      <alignment horizontal="right" vertical="center"/>
    </xf>
    <xf numFmtId="165" fontId="31" fillId="8" borderId="0" xfId="19" applyNumberFormat="1" applyFont="1" applyFill="1" applyBorder="1" applyAlignment="1">
      <alignment vertical="center"/>
    </xf>
    <xf numFmtId="165" fontId="31" fillId="8" borderId="8" xfId="19" applyNumberFormat="1" applyFont="1" applyFill="1" applyBorder="1" applyAlignment="1">
      <alignment vertical="center"/>
    </xf>
    <xf numFmtId="49" fontId="35" fillId="8" borderId="0" xfId="16" applyNumberFormat="1" applyFont="1" applyFill="1" applyBorder="1" applyAlignment="1">
      <alignment vertical="center"/>
    </xf>
    <xf numFmtId="165" fontId="36" fillId="8" borderId="0" xfId="19" applyNumberFormat="1" applyFont="1" applyFill="1" applyBorder="1" applyAlignment="1">
      <alignment vertical="center"/>
    </xf>
    <xf numFmtId="165" fontId="36" fillId="8" borderId="8" xfId="19" applyNumberFormat="1" applyFont="1" applyFill="1" applyBorder="1" applyAlignment="1">
      <alignment vertical="center"/>
    </xf>
    <xf numFmtId="49" fontId="36" fillId="8" borderId="6" xfId="17" applyNumberFormat="1" applyFont="1" applyFill="1" applyBorder="1" applyAlignment="1">
      <alignment horizontal="left" vertical="center"/>
    </xf>
    <xf numFmtId="165" fontId="36" fillId="8" borderId="6" xfId="19" applyNumberFormat="1" applyFont="1" applyFill="1" applyBorder="1" applyAlignment="1">
      <alignment vertical="center"/>
    </xf>
    <xf numFmtId="165" fontId="36" fillId="8" borderId="7" xfId="19" applyNumberFormat="1" applyFont="1" applyFill="1" applyBorder="1" applyAlignment="1">
      <alignment vertical="center"/>
    </xf>
    <xf numFmtId="0" fontId="36" fillId="8" borderId="6" xfId="16" applyFont="1" applyFill="1" applyBorder="1" applyAlignment="1">
      <alignment horizontal="right" vertical="center"/>
    </xf>
    <xf numFmtId="49" fontId="36" fillId="8" borderId="6" xfId="16" applyNumberFormat="1" applyFont="1" applyFill="1" applyBorder="1" applyAlignment="1">
      <alignment vertical="center"/>
    </xf>
    <xf numFmtId="49" fontId="36" fillId="8" borderId="6" xfId="17" applyNumberFormat="1" applyFont="1" applyFill="1" applyBorder="1" applyAlignment="1">
      <alignment horizontal="right" vertical="center"/>
    </xf>
    <xf numFmtId="0" fontId="36" fillId="8" borderId="0" xfId="16" applyFont="1" applyFill="1" applyBorder="1" applyAlignment="1">
      <alignment horizontal="right" vertical="center"/>
    </xf>
    <xf numFmtId="49" fontId="36" fillId="8" borderId="0" xfId="16" applyNumberFormat="1" applyFont="1" applyFill="1" applyBorder="1" applyAlignment="1">
      <alignment vertical="center"/>
    </xf>
    <xf numFmtId="49" fontId="36" fillId="8" borderId="0" xfId="17" applyNumberFormat="1" applyFont="1" applyFill="1" applyBorder="1" applyAlignment="1">
      <alignment horizontal="right" vertical="center"/>
    </xf>
    <xf numFmtId="0" fontId="35" fillId="8" borderId="6" xfId="16" applyFont="1" applyFill="1" applyBorder="1" applyAlignment="1">
      <alignment vertical="center"/>
    </xf>
    <xf numFmtId="165" fontId="35" fillId="8" borderId="3" xfId="19" applyNumberFormat="1" applyFont="1" applyFill="1" applyBorder="1" applyAlignment="1">
      <alignment vertical="center"/>
    </xf>
    <xf numFmtId="165" fontId="35" fillId="8" borderId="9" xfId="19" applyNumberFormat="1" applyFont="1" applyFill="1" applyBorder="1" applyAlignment="1">
      <alignment vertical="center"/>
    </xf>
    <xf numFmtId="0" fontId="35" fillId="8" borderId="0" xfId="16" applyFont="1" applyFill="1" applyBorder="1" applyAlignment="1">
      <alignment vertical="center"/>
    </xf>
    <xf numFmtId="165" fontId="31" fillId="8" borderId="10" xfId="19" applyNumberFormat="1" applyFont="1" applyFill="1" applyBorder="1" applyAlignment="1">
      <alignment vertical="center"/>
    </xf>
    <xf numFmtId="165" fontId="31" fillId="8" borderId="11" xfId="19" applyNumberFormat="1" applyFont="1" applyFill="1" applyBorder="1" applyAlignment="1">
      <alignment vertical="center"/>
    </xf>
    <xf numFmtId="0" fontId="35" fillId="8" borderId="3" xfId="16" applyFont="1" applyFill="1" applyBorder="1" applyAlignment="1">
      <alignment horizontal="right" vertical="center"/>
    </xf>
    <xf numFmtId="49" fontId="35" fillId="8" borderId="3" xfId="16" applyNumberFormat="1" applyFont="1" applyFill="1" applyBorder="1" applyAlignment="1">
      <alignment vertical="center"/>
    </xf>
    <xf numFmtId="49" fontId="35" fillId="8" borderId="3" xfId="17" applyNumberFormat="1" applyFont="1" applyFill="1" applyBorder="1" applyAlignment="1">
      <alignment horizontal="right" vertical="center"/>
    </xf>
    <xf numFmtId="0" fontId="35" fillId="8" borderId="3" xfId="16" applyFont="1" applyFill="1" applyBorder="1" applyAlignment="1">
      <alignment vertical="center"/>
    </xf>
    <xf numFmtId="49" fontId="35" fillId="8" borderId="6" xfId="17" applyNumberFormat="1" applyFont="1" applyFill="1" applyBorder="1" applyAlignment="1">
      <alignment vertical="center"/>
    </xf>
    <xf numFmtId="41" fontId="31" fillId="10" borderId="6" xfId="17" applyFont="1" applyFill="1" applyBorder="1" applyAlignment="1">
      <alignment horizontal="left" vertical="center"/>
    </xf>
    <xf numFmtId="49" fontId="31" fillId="10" borderId="6" xfId="17" applyNumberFormat="1" applyFont="1" applyFill="1" applyBorder="1" applyAlignment="1">
      <alignment horizontal="left" vertical="center"/>
    </xf>
    <xf numFmtId="165" fontId="31" fillId="10" borderId="4" xfId="19" applyNumberFormat="1" applyFont="1" applyFill="1" applyBorder="1" applyAlignment="1">
      <alignment vertical="center"/>
    </xf>
    <xf numFmtId="41" fontId="35" fillId="8" borderId="0" xfId="17" applyFont="1" applyFill="1" applyBorder="1" applyAlignment="1">
      <alignment horizontal="right" vertical="center"/>
    </xf>
    <xf numFmtId="0" fontId="31" fillId="8" borderId="6" xfId="16" applyFont="1" applyFill="1" applyBorder="1" applyAlignment="1">
      <alignment horizontal="left" vertical="center"/>
    </xf>
    <xf numFmtId="49" fontId="31" fillId="8" borderId="6" xfId="16" applyNumberFormat="1" applyFont="1" applyFill="1" applyBorder="1" applyAlignment="1">
      <alignment horizontal="center" vertical="center"/>
    </xf>
    <xf numFmtId="41" fontId="35" fillId="8" borderId="6" xfId="17" applyFont="1" applyFill="1" applyBorder="1" applyAlignment="1">
      <alignment horizontal="right" vertical="center"/>
    </xf>
    <xf numFmtId="165" fontId="31" fillId="8" borderId="10" xfId="19" applyNumberFormat="1" applyFont="1" applyFill="1" applyBorder="1" applyAlignment="1">
      <alignment horizontal="center" vertical="center"/>
    </xf>
    <xf numFmtId="165" fontId="31" fillId="8" borderId="11" xfId="19" applyNumberFormat="1" applyFont="1" applyFill="1" applyBorder="1" applyAlignment="1">
      <alignment horizontal="center" vertical="center"/>
    </xf>
    <xf numFmtId="49" fontId="35" fillId="0" borderId="6" xfId="17" applyNumberFormat="1" applyFont="1" applyFill="1" applyBorder="1" applyAlignment="1">
      <alignment horizontal="left" vertical="center"/>
    </xf>
    <xf numFmtId="0" fontId="35" fillId="8" borderId="4" xfId="16" applyFont="1" applyFill="1" applyBorder="1" applyAlignment="1">
      <alignment horizontal="right" vertical="center"/>
    </xf>
    <xf numFmtId="49" fontId="35" fillId="8" borderId="4" xfId="16" applyNumberFormat="1" applyFont="1" applyFill="1" applyBorder="1" applyAlignment="1">
      <alignment vertical="center"/>
    </xf>
    <xf numFmtId="49" fontId="35" fillId="8" borderId="4" xfId="17" applyNumberFormat="1" applyFont="1" applyFill="1" applyBorder="1" applyAlignment="1">
      <alignment horizontal="right" vertical="center"/>
    </xf>
    <xf numFmtId="0" fontId="35" fillId="0" borderId="0" xfId="16" applyFont="1" applyFill="1" applyBorder="1" applyAlignment="1">
      <alignment horizontal="right" vertical="center"/>
    </xf>
    <xf numFmtId="49" fontId="35" fillId="0" borderId="0" xfId="16" applyNumberFormat="1" applyFont="1" applyFill="1" applyBorder="1" applyAlignment="1">
      <alignment vertical="center"/>
    </xf>
    <xf numFmtId="49" fontId="35" fillId="0" borderId="0" xfId="17" applyNumberFormat="1" applyFont="1" applyFill="1" applyBorder="1" applyAlignment="1">
      <alignment horizontal="right" vertical="center"/>
    </xf>
    <xf numFmtId="49" fontId="35" fillId="0" borderId="6" xfId="17" applyNumberFormat="1" applyFont="1" applyFill="1" applyBorder="1" applyAlignment="1">
      <alignment horizontal="left" vertical="center" wrapText="1"/>
    </xf>
    <xf numFmtId="49" fontId="35" fillId="0" borderId="6" xfId="17" applyNumberFormat="1" applyFont="1" applyFill="1" applyBorder="1" applyAlignment="1">
      <alignment horizontal="right" vertical="center"/>
    </xf>
    <xf numFmtId="165" fontId="31" fillId="8" borderId="4" xfId="19" applyNumberFormat="1" applyFont="1" applyFill="1" applyBorder="1" applyAlignment="1">
      <alignment vertical="center"/>
    </xf>
    <xf numFmtId="165" fontId="31" fillId="8" borderId="13" xfId="19" applyNumberFormat="1" applyFont="1" applyFill="1" applyBorder="1" applyAlignment="1">
      <alignment vertical="center"/>
    </xf>
    <xf numFmtId="165" fontId="31" fillId="10" borderId="6" xfId="19" applyNumberFormat="1" applyFont="1" applyFill="1" applyBorder="1" applyAlignment="1">
      <alignment vertical="center"/>
    </xf>
    <xf numFmtId="165" fontId="31" fillId="10" borderId="7" xfId="19" applyNumberFormat="1" applyFont="1" applyFill="1" applyBorder="1" applyAlignment="1">
      <alignment vertical="center"/>
    </xf>
    <xf numFmtId="41" fontId="35" fillId="11" borderId="6" xfId="17" applyFont="1" applyFill="1" applyBorder="1" applyAlignment="1">
      <alignment horizontal="right" vertical="center"/>
    </xf>
    <xf numFmtId="49" fontId="35" fillId="11" borderId="6" xfId="16" applyNumberFormat="1" applyFont="1" applyFill="1" applyBorder="1" applyAlignment="1">
      <alignment vertical="center"/>
    </xf>
    <xf numFmtId="49" fontId="35" fillId="11" borderId="6" xfId="16" applyNumberFormat="1" applyFont="1" applyFill="1" applyBorder="1" applyAlignment="1">
      <alignment horizontal="center" vertical="center"/>
    </xf>
    <xf numFmtId="165" fontId="31" fillId="11" borderId="6" xfId="19" applyNumberFormat="1" applyFont="1" applyFill="1" applyBorder="1" applyAlignment="1">
      <alignment vertical="center"/>
    </xf>
    <xf numFmtId="165" fontId="31" fillId="11" borderId="7" xfId="19" applyNumberFormat="1" applyFont="1" applyFill="1" applyBorder="1" applyAlignment="1">
      <alignment vertical="center"/>
    </xf>
    <xf numFmtId="49" fontId="35" fillId="8" borderId="6" xfId="16" applyNumberFormat="1" applyFont="1" applyFill="1" applyBorder="1" applyAlignment="1">
      <alignment horizontal="center" vertical="center"/>
    </xf>
    <xf numFmtId="49" fontId="31" fillId="8" borderId="0" xfId="16" applyNumberFormat="1" applyFont="1" applyFill="1" applyBorder="1" applyAlignment="1">
      <alignment vertical="center"/>
    </xf>
    <xf numFmtId="49" fontId="31" fillId="8" borderId="0" xfId="16" applyNumberFormat="1" applyFont="1" applyFill="1" applyBorder="1" applyAlignment="1">
      <alignment horizontal="center" vertical="center"/>
    </xf>
    <xf numFmtId="49" fontId="35" fillId="8" borderId="0" xfId="16" applyNumberFormat="1" applyFont="1" applyFill="1" applyBorder="1" applyAlignment="1">
      <alignment horizontal="center" vertical="center"/>
    </xf>
    <xf numFmtId="49" fontId="31" fillId="8" borderId="6" xfId="16" applyNumberFormat="1" applyFont="1" applyFill="1" applyBorder="1" applyAlignment="1">
      <alignment vertical="center"/>
    </xf>
    <xf numFmtId="0" fontId="31" fillId="8" borderId="0" xfId="16" applyFont="1" applyFill="1" applyBorder="1" applyAlignment="1">
      <alignment horizontal="center" vertical="center"/>
    </xf>
    <xf numFmtId="41" fontId="31" fillId="8" borderId="20" xfId="17" applyFont="1" applyFill="1" applyBorder="1" applyAlignment="1">
      <alignment horizontal="left" vertical="center"/>
    </xf>
    <xf numFmtId="41" fontId="35" fillId="8" borderId="36" xfId="17" applyFont="1" applyFill="1" applyBorder="1" applyAlignment="1">
      <alignment horizontal="left" vertical="center"/>
    </xf>
    <xf numFmtId="49" fontId="31" fillId="8" borderId="6" xfId="17" applyNumberFormat="1" applyFont="1" applyFill="1" applyBorder="1" applyAlignment="1">
      <alignment horizontal="right" vertical="center"/>
    </xf>
    <xf numFmtId="164" fontId="31" fillId="8" borderId="6" xfId="18" applyNumberFormat="1" applyFont="1" applyFill="1" applyBorder="1" applyAlignment="1">
      <alignment vertical="center"/>
    </xf>
    <xf numFmtId="164" fontId="31" fillId="8" borderId="7" xfId="18" applyNumberFormat="1" applyFont="1" applyFill="1" applyBorder="1" applyAlignment="1">
      <alignment vertical="center"/>
    </xf>
    <xf numFmtId="49" fontId="31" fillId="8" borderId="0" xfId="17" applyNumberFormat="1" applyFont="1" applyFill="1" applyBorder="1" applyAlignment="1">
      <alignment horizontal="right" vertical="center"/>
    </xf>
    <xf numFmtId="164" fontId="31" fillId="8" borderId="0" xfId="18" applyNumberFormat="1" applyFont="1" applyFill="1" applyBorder="1" applyAlignment="1">
      <alignment vertical="center"/>
    </xf>
    <xf numFmtId="164" fontId="31" fillId="8" borderId="8" xfId="18" applyNumberFormat="1" applyFont="1" applyFill="1" applyBorder="1" applyAlignment="1">
      <alignment vertical="center"/>
    </xf>
    <xf numFmtId="41" fontId="35" fillId="0" borderId="36" xfId="17" applyFont="1" applyFill="1" applyBorder="1" applyAlignment="1">
      <alignment horizontal="left" vertical="center"/>
    </xf>
    <xf numFmtId="165" fontId="35" fillId="0" borderId="0" xfId="19" applyNumberFormat="1" applyFont="1" applyFill="1" applyBorder="1" applyAlignment="1">
      <alignment vertical="center"/>
    </xf>
    <xf numFmtId="165" fontId="35" fillId="0" borderId="8" xfId="19" applyNumberFormat="1" applyFont="1" applyFill="1" applyBorder="1" applyAlignment="1">
      <alignment vertical="center"/>
    </xf>
    <xf numFmtId="49" fontId="36" fillId="0" borderId="6" xfId="17" applyNumberFormat="1" applyFont="1" applyFill="1" applyBorder="1" applyAlignment="1">
      <alignment horizontal="left" vertical="center"/>
    </xf>
    <xf numFmtId="41" fontId="34" fillId="10" borderId="20" xfId="17" applyFont="1" applyFill="1" applyBorder="1" applyAlignment="1">
      <alignment horizontal="left" vertical="center"/>
    </xf>
    <xf numFmtId="0" fontId="35" fillId="8" borderId="36" xfId="16" applyFont="1" applyFill="1" applyBorder="1" applyAlignment="1">
      <alignment horizontal="center" vertical="center"/>
    </xf>
    <xf numFmtId="164" fontId="35" fillId="8" borderId="0" xfId="18" applyNumberFormat="1" applyFont="1" applyFill="1" applyBorder="1" applyAlignment="1">
      <alignment vertical="center"/>
    </xf>
    <xf numFmtId="164" fontId="35" fillId="8" borderId="8" xfId="18" applyNumberFormat="1" applyFont="1" applyFill="1" applyBorder="1" applyAlignment="1">
      <alignment vertical="center"/>
    </xf>
    <xf numFmtId="49" fontId="31" fillId="8" borderId="6" xfId="16" applyNumberFormat="1" applyFont="1" applyFill="1" applyBorder="1" applyAlignment="1">
      <alignment horizontal="left" vertical="center"/>
    </xf>
    <xf numFmtId="49" fontId="31" fillId="8" borderId="4" xfId="17" applyNumberFormat="1" applyFont="1" applyFill="1" applyBorder="1" applyAlignment="1">
      <alignment horizontal="right" vertical="center"/>
    </xf>
    <xf numFmtId="164" fontId="31" fillId="8" borderId="4" xfId="18" applyNumberFormat="1" applyFont="1" applyFill="1" applyBorder="1" applyAlignment="1">
      <alignment vertical="center"/>
    </xf>
    <xf numFmtId="164" fontId="31" fillId="8" borderId="13" xfId="18" applyNumberFormat="1" applyFont="1" applyFill="1" applyBorder="1" applyAlignment="1">
      <alignment vertical="center"/>
    </xf>
    <xf numFmtId="164" fontId="35" fillId="8" borderId="3" xfId="18" applyNumberFormat="1" applyFont="1" applyFill="1" applyBorder="1" applyAlignment="1">
      <alignment vertical="center"/>
    </xf>
    <xf numFmtId="164" fontId="35" fillId="8" borderId="9" xfId="18" applyNumberFormat="1" applyFont="1" applyFill="1" applyBorder="1" applyAlignment="1">
      <alignment vertical="center"/>
    </xf>
    <xf numFmtId="165" fontId="31" fillId="8" borderId="3" xfId="19" applyNumberFormat="1" applyFont="1" applyFill="1" applyBorder="1" applyAlignment="1">
      <alignment horizontal="center" vertical="center"/>
    </xf>
    <xf numFmtId="165" fontId="31" fillId="8" borderId="9" xfId="19" applyNumberFormat="1" applyFont="1" applyFill="1" applyBorder="1" applyAlignment="1">
      <alignment horizontal="center" vertical="center"/>
    </xf>
    <xf numFmtId="49" fontId="31" fillId="8" borderId="0" xfId="16" applyNumberFormat="1" applyFont="1" applyFill="1" applyBorder="1" applyAlignment="1">
      <alignment horizontal="left" vertical="center" wrapText="1"/>
    </xf>
    <xf numFmtId="41" fontId="31" fillId="8" borderId="36" xfId="17" applyFont="1" applyFill="1" applyBorder="1" applyAlignment="1">
      <alignment horizontal="left" vertical="center"/>
    </xf>
    <xf numFmtId="49" fontId="36" fillId="0" borderId="0" xfId="17" applyNumberFormat="1" applyFont="1" applyFill="1" applyBorder="1" applyAlignment="1">
      <alignment horizontal="right" vertical="center"/>
    </xf>
    <xf numFmtId="49" fontId="36" fillId="0" borderId="6" xfId="17" applyNumberFormat="1" applyFont="1" applyFill="1" applyBorder="1" applyAlignment="1">
      <alignment horizontal="right" vertical="center"/>
    </xf>
    <xf numFmtId="0" fontId="31" fillId="8" borderId="36" xfId="16" applyFont="1" applyFill="1" applyBorder="1" applyAlignment="1">
      <alignment horizontal="center" vertical="center"/>
    </xf>
    <xf numFmtId="49" fontId="31" fillId="8" borderId="3" xfId="17" applyNumberFormat="1" applyFont="1" applyFill="1" applyBorder="1" applyAlignment="1">
      <alignment horizontal="right" vertical="center"/>
    </xf>
    <xf numFmtId="49" fontId="31" fillId="8" borderId="3" xfId="17" applyNumberFormat="1" applyFont="1" applyFill="1" applyBorder="1" applyAlignment="1">
      <alignment horizontal="left" vertical="center"/>
    </xf>
    <xf numFmtId="165" fontId="31" fillId="8" borderId="3" xfId="19" applyNumberFormat="1" applyFont="1" applyFill="1" applyBorder="1" applyAlignment="1">
      <alignment vertical="center"/>
    </xf>
    <xf numFmtId="165" fontId="31" fillId="8" borderId="9" xfId="19" applyNumberFormat="1" applyFont="1" applyFill="1" applyBorder="1" applyAlignment="1">
      <alignment vertical="center"/>
    </xf>
    <xf numFmtId="49" fontId="31" fillId="10" borderId="4" xfId="17" applyNumberFormat="1" applyFont="1" applyFill="1" applyBorder="1" applyAlignment="1">
      <alignment horizontal="left" vertical="center"/>
    </xf>
    <xf numFmtId="165" fontId="31" fillId="10" borderId="13" xfId="19" applyNumberFormat="1" applyFont="1" applyFill="1" applyBorder="1" applyAlignment="1">
      <alignment vertical="center"/>
    </xf>
    <xf numFmtId="0" fontId="37" fillId="11" borderId="40" xfId="16" applyFont="1" applyFill="1" applyBorder="1" applyAlignment="1">
      <alignment horizontal="left" vertical="center"/>
    </xf>
    <xf numFmtId="165" fontId="31" fillId="11" borderId="41" xfId="19" applyNumberFormat="1" applyFont="1" applyFill="1" applyBorder="1" applyAlignment="1">
      <alignment vertical="center"/>
    </xf>
    <xf numFmtId="165" fontId="31" fillId="11" borderId="42" xfId="19" applyNumberFormat="1" applyFont="1" applyFill="1" applyBorder="1" applyAlignment="1">
      <alignment vertical="center"/>
    </xf>
    <xf numFmtId="41" fontId="34" fillId="10" borderId="43" xfId="17" applyFont="1" applyFill="1" applyBorder="1" applyAlignment="1">
      <alignment horizontal="left" vertical="center"/>
    </xf>
    <xf numFmtId="49" fontId="31" fillId="10" borderId="44" xfId="17" applyNumberFormat="1" applyFont="1" applyFill="1" applyBorder="1" applyAlignment="1">
      <alignment horizontal="left" vertical="center"/>
    </xf>
    <xf numFmtId="165" fontId="31" fillId="10" borderId="44" xfId="19" applyNumberFormat="1" applyFont="1" applyFill="1" applyBorder="1" applyAlignment="1">
      <alignment vertical="center"/>
    </xf>
    <xf numFmtId="165" fontId="31" fillId="10" borderId="45" xfId="19" applyNumberFormat="1" applyFont="1" applyFill="1" applyBorder="1" applyAlignment="1">
      <alignment vertical="center"/>
    </xf>
    <xf numFmtId="168" fontId="35" fillId="8" borderId="0" xfId="16" applyNumberFormat="1" applyFont="1" applyFill="1" applyBorder="1"/>
    <xf numFmtId="49" fontId="31" fillId="8" borderId="0" xfId="17" applyNumberFormat="1" applyFont="1" applyFill="1" applyBorder="1" applyAlignment="1">
      <alignment horizontal="left" vertical="center"/>
    </xf>
    <xf numFmtId="49" fontId="31" fillId="8" borderId="4" xfId="17" applyNumberFormat="1" applyFont="1" applyFill="1" applyBorder="1" applyAlignment="1">
      <alignment horizontal="left" vertical="center"/>
    </xf>
    <xf numFmtId="49" fontId="36" fillId="0" borderId="6" xfId="17" applyNumberFormat="1" applyFont="1" applyFill="1" applyBorder="1" applyAlignment="1">
      <alignment horizontal="left" vertical="center" wrapText="1"/>
    </xf>
    <xf numFmtId="49" fontId="36" fillId="8" borderId="3" xfId="17" applyNumberFormat="1" applyFont="1" applyFill="1" applyBorder="1" applyAlignment="1">
      <alignment horizontal="left" vertical="center"/>
    </xf>
    <xf numFmtId="49" fontId="36" fillId="8" borderId="0" xfId="17" applyNumberFormat="1" applyFont="1" applyFill="1" applyBorder="1" applyAlignment="1">
      <alignment horizontal="left" vertical="center"/>
    </xf>
    <xf numFmtId="49" fontId="36" fillId="8" borderId="4" xfId="17" applyNumberFormat="1" applyFont="1" applyFill="1" applyBorder="1" applyAlignment="1">
      <alignment horizontal="left" vertical="center"/>
    </xf>
    <xf numFmtId="49" fontId="35" fillId="8" borderId="3" xfId="17" applyNumberFormat="1" applyFont="1" applyFill="1" applyBorder="1" applyAlignment="1">
      <alignment horizontal="left" vertical="center"/>
    </xf>
    <xf numFmtId="49" fontId="35" fillId="8" borderId="4" xfId="17" applyNumberFormat="1" applyFont="1" applyFill="1" applyBorder="1" applyAlignment="1">
      <alignment horizontal="left" vertical="center"/>
    </xf>
    <xf numFmtId="49" fontId="35" fillId="0" borderId="3" xfId="17" applyNumberFormat="1" applyFont="1" applyFill="1" applyBorder="1" applyAlignment="1">
      <alignment horizontal="left" vertical="center"/>
    </xf>
    <xf numFmtId="49" fontId="36" fillId="0" borderId="0" xfId="17" applyNumberFormat="1" applyFont="1" applyFill="1" applyBorder="1" applyAlignment="1">
      <alignment horizontal="left" vertical="center"/>
    </xf>
    <xf numFmtId="49" fontId="35" fillId="0" borderId="0" xfId="17" applyNumberFormat="1" applyFont="1" applyFill="1" applyBorder="1" applyAlignment="1">
      <alignment horizontal="left" vertical="center"/>
    </xf>
    <xf numFmtId="49" fontId="35" fillId="8" borderId="0" xfId="17" applyNumberFormat="1" applyFont="1" applyFill="1" applyBorder="1" applyAlignment="1">
      <alignment horizontal="left" vertical="center"/>
    </xf>
    <xf numFmtId="0" fontId="9" fillId="8" borderId="0" xfId="16" applyFont="1" applyFill="1" applyBorder="1" applyAlignment="1">
      <alignment horizontal="center" vertical="center"/>
    </xf>
    <xf numFmtId="49" fontId="31" fillId="11" borderId="41" xfId="17" applyNumberFormat="1" applyFont="1" applyFill="1" applyBorder="1" applyAlignment="1">
      <alignment horizontal="right" vertical="center"/>
    </xf>
    <xf numFmtId="49" fontId="31" fillId="11" borderId="41" xfId="16" applyNumberFormat="1" applyFont="1" applyFill="1" applyBorder="1" applyAlignment="1">
      <alignment vertical="center"/>
    </xf>
    <xf numFmtId="49" fontId="31" fillId="11" borderId="41" xfId="16" applyNumberFormat="1" applyFont="1" applyFill="1" applyBorder="1" applyAlignment="1">
      <alignment horizontal="center" vertical="center"/>
    </xf>
    <xf numFmtId="0" fontId="35" fillId="29" borderId="4" xfId="16" applyFont="1" applyFill="1" applyBorder="1" applyAlignment="1">
      <alignment horizontal="right" vertical="center"/>
    </xf>
    <xf numFmtId="49" fontId="35" fillId="29" borderId="4" xfId="16" applyNumberFormat="1" applyFont="1" applyFill="1" applyBorder="1" applyAlignment="1">
      <alignment vertical="center"/>
    </xf>
    <xf numFmtId="49" fontId="35" fillId="29" borderId="4" xfId="17" applyNumberFormat="1" applyFont="1" applyFill="1" applyBorder="1" applyAlignment="1">
      <alignment horizontal="right" vertical="center"/>
    </xf>
    <xf numFmtId="49" fontId="36" fillId="29" borderId="4" xfId="17" applyNumberFormat="1" applyFont="1" applyFill="1" applyBorder="1" applyAlignment="1">
      <alignment horizontal="left" vertical="center"/>
    </xf>
    <xf numFmtId="49" fontId="35" fillId="29" borderId="4" xfId="17" applyNumberFormat="1" applyFont="1" applyFill="1" applyBorder="1" applyAlignment="1">
      <alignment horizontal="left" vertical="center"/>
    </xf>
    <xf numFmtId="0" fontId="35" fillId="29" borderId="0" xfId="16" applyFont="1" applyFill="1" applyBorder="1" applyAlignment="1">
      <alignment horizontal="right" vertical="center"/>
    </xf>
    <xf numFmtId="49" fontId="35" fillId="29" borderId="0" xfId="16" applyNumberFormat="1" applyFont="1" applyFill="1" applyBorder="1" applyAlignment="1">
      <alignment vertical="center"/>
    </xf>
    <xf numFmtId="49" fontId="35" fillId="29" borderId="0" xfId="17" applyNumberFormat="1" applyFont="1" applyFill="1" applyBorder="1" applyAlignment="1">
      <alignment horizontal="right" vertical="center"/>
    </xf>
    <xf numFmtId="49" fontId="36" fillId="29" borderId="0" xfId="17" applyNumberFormat="1" applyFont="1" applyFill="1" applyBorder="1" applyAlignment="1">
      <alignment horizontal="left" vertical="center"/>
    </xf>
    <xf numFmtId="49" fontId="35" fillId="29" borderId="0" xfId="17" applyNumberFormat="1" applyFont="1" applyFill="1" applyBorder="1" applyAlignment="1">
      <alignment horizontal="left" vertical="center"/>
    </xf>
    <xf numFmtId="0" fontId="31" fillId="30" borderId="0" xfId="16" applyFont="1" applyFill="1" applyBorder="1" applyAlignment="1">
      <alignment horizontal="center" vertical="center"/>
    </xf>
    <xf numFmtId="49" fontId="35" fillId="30" borderId="0" xfId="16" applyNumberFormat="1" applyFont="1" applyFill="1" applyBorder="1"/>
    <xf numFmtId="166" fontId="35" fillId="30" borderId="0" xfId="18" applyNumberFormat="1" applyFont="1" applyFill="1" applyBorder="1"/>
    <xf numFmtId="0" fontId="36" fillId="8" borderId="36" xfId="16" applyFont="1" applyFill="1" applyBorder="1" applyAlignment="1">
      <alignment horizontal="center" vertical="center"/>
    </xf>
    <xf numFmtId="0" fontId="37" fillId="11" borderId="20" xfId="16" applyFont="1" applyFill="1" applyBorder="1" applyAlignment="1">
      <alignment horizontal="left" vertical="center"/>
    </xf>
    <xf numFmtId="41" fontId="31" fillId="10" borderId="44" xfId="17" applyFont="1" applyFill="1" applyBorder="1" applyAlignment="1">
      <alignment horizontal="left" vertical="center"/>
    </xf>
    <xf numFmtId="41" fontId="31" fillId="8" borderId="60" xfId="17" applyFont="1" applyFill="1" applyBorder="1" applyAlignment="1">
      <alignment horizontal="left" vertical="center"/>
    </xf>
    <xf numFmtId="41" fontId="31" fillId="8" borderId="51" xfId="17" applyFont="1" applyFill="1" applyBorder="1" applyAlignment="1">
      <alignment horizontal="left" vertical="center"/>
    </xf>
    <xf numFmtId="164" fontId="31" fillId="8" borderId="51" xfId="18" applyNumberFormat="1" applyFont="1" applyFill="1" applyBorder="1" applyAlignment="1">
      <alignment vertical="center"/>
    </xf>
    <xf numFmtId="164" fontId="31" fillId="8" borderId="52" xfId="18" applyNumberFormat="1" applyFont="1" applyFill="1" applyBorder="1" applyAlignment="1">
      <alignment vertical="center"/>
    </xf>
    <xf numFmtId="0" fontId="39" fillId="0" borderId="0" xfId="16" applyFont="1" applyFill="1" applyBorder="1" applyAlignment="1">
      <alignment horizontal="center"/>
    </xf>
    <xf numFmtId="49" fontId="2" fillId="0" borderId="2" xfId="9" applyAlignment="1">
      <alignment horizontal="left" vertical="center"/>
    </xf>
    <xf numFmtId="169" fontId="31" fillId="8" borderId="1" xfId="19" applyNumberFormat="1" applyFont="1" applyFill="1" applyBorder="1" applyAlignment="1">
      <alignment horizontal="right" vertical="center"/>
    </xf>
    <xf numFmtId="169" fontId="35" fillId="8" borderId="1" xfId="19" applyNumberFormat="1" applyFont="1" applyFill="1" applyBorder="1" applyAlignment="1">
      <alignment horizontal="right" vertical="center"/>
    </xf>
    <xf numFmtId="169" fontId="36" fillId="8" borderId="1" xfId="19" applyNumberFormat="1" applyFont="1" applyFill="1" applyBorder="1" applyAlignment="1">
      <alignment horizontal="right" vertical="center"/>
    </xf>
    <xf numFmtId="169" fontId="35" fillId="8" borderId="5" xfId="19" applyNumberFormat="1" applyFont="1" applyFill="1" applyBorder="1" applyAlignment="1">
      <alignment horizontal="right" vertical="center"/>
    </xf>
    <xf numFmtId="169" fontId="31" fillId="8" borderId="6" xfId="19" applyNumberFormat="1" applyFont="1" applyFill="1" applyBorder="1" applyAlignment="1">
      <alignment horizontal="right" vertical="center"/>
    </xf>
    <xf numFmtId="169" fontId="35" fillId="8" borderId="6" xfId="19" applyNumberFormat="1" applyFont="1" applyFill="1" applyBorder="1" applyAlignment="1">
      <alignment horizontal="right" vertical="center"/>
    </xf>
    <xf numFmtId="169" fontId="31" fillId="8" borderId="14" xfId="19" applyNumberFormat="1" applyFont="1" applyFill="1" applyBorder="1" applyAlignment="1">
      <alignment horizontal="right" vertical="center"/>
    </xf>
    <xf numFmtId="169" fontId="35" fillId="8" borderId="13" xfId="19" applyNumberFormat="1" applyFont="1" applyFill="1" applyBorder="1" applyAlignment="1">
      <alignment horizontal="right" vertical="center"/>
    </xf>
    <xf numFmtId="169" fontId="35" fillId="8" borderId="14" xfId="19" applyNumberFormat="1" applyFont="1" applyFill="1" applyBorder="1" applyAlignment="1">
      <alignment horizontal="right" vertical="center"/>
    </xf>
    <xf numFmtId="169" fontId="36" fillId="8" borderId="5" xfId="19" applyNumberFormat="1" applyFont="1" applyFill="1" applyBorder="1" applyAlignment="1">
      <alignment horizontal="right" vertical="center"/>
    </xf>
    <xf numFmtId="169" fontId="31" fillId="10" borderId="1" xfId="19" applyNumberFormat="1" applyFont="1" applyFill="1" applyBorder="1" applyAlignment="1">
      <alignment horizontal="right" vertical="center"/>
    </xf>
    <xf numFmtId="169" fontId="35" fillId="29" borderId="13" xfId="19" applyNumberFormat="1" applyFont="1" applyFill="1" applyBorder="1" applyAlignment="1">
      <alignment horizontal="right" vertical="center"/>
    </xf>
    <xf numFmtId="169" fontId="36" fillId="29" borderId="7" xfId="19" applyNumberFormat="1" applyFont="1" applyFill="1" applyBorder="1" applyAlignment="1">
      <alignment horizontal="right" vertical="center"/>
    </xf>
    <xf numFmtId="169" fontId="36" fillId="29" borderId="1" xfId="19" applyNumberFormat="1" applyFont="1" applyFill="1" applyBorder="1" applyAlignment="1">
      <alignment horizontal="right" vertical="center"/>
    </xf>
    <xf numFmtId="169" fontId="31" fillId="10" borderId="7" xfId="19" applyNumberFormat="1" applyFont="1" applyFill="1" applyBorder="1" applyAlignment="1">
      <alignment horizontal="right" vertical="center"/>
    </xf>
    <xf numFmtId="169" fontId="31" fillId="8" borderId="5" xfId="19" applyNumberFormat="1" applyFont="1" applyFill="1" applyBorder="1" applyAlignment="1">
      <alignment horizontal="right" vertical="center"/>
    </xf>
    <xf numFmtId="169" fontId="35" fillId="8" borderId="8" xfId="19" applyNumberFormat="1" applyFont="1" applyFill="1" applyBorder="1" applyAlignment="1">
      <alignment horizontal="right" vertical="center"/>
    </xf>
    <xf numFmtId="169" fontId="35" fillId="8" borderId="24" xfId="19" applyNumberFormat="1" applyFont="1" applyFill="1" applyBorder="1" applyAlignment="1">
      <alignment horizontal="right" vertical="center"/>
    </xf>
    <xf numFmtId="169" fontId="31" fillId="11" borderId="7" xfId="19" applyNumberFormat="1" applyFont="1" applyFill="1" applyBorder="1" applyAlignment="1">
      <alignment horizontal="right" vertical="center"/>
    </xf>
    <xf numFmtId="169" fontId="31" fillId="11" borderId="1" xfId="19" applyNumberFormat="1" applyFont="1" applyFill="1" applyBorder="1" applyAlignment="1">
      <alignment horizontal="right" vertical="center"/>
    </xf>
    <xf numFmtId="169" fontId="31" fillId="10" borderId="45" xfId="19" applyNumberFormat="1" applyFont="1" applyFill="1" applyBorder="1" applyAlignment="1">
      <alignment horizontal="right" vertical="center"/>
    </xf>
    <xf numFmtId="169" fontId="31" fillId="10" borderId="46" xfId="19" applyNumberFormat="1" applyFont="1" applyFill="1" applyBorder="1" applyAlignment="1">
      <alignment horizontal="right" vertical="center"/>
    </xf>
    <xf numFmtId="169" fontId="35" fillId="30" borderId="0" xfId="18" applyNumberFormat="1" applyFont="1" applyFill="1" applyBorder="1" applyAlignment="1">
      <alignment horizontal="right"/>
    </xf>
    <xf numFmtId="169" fontId="35" fillId="30" borderId="0" xfId="16" applyNumberFormat="1" applyFont="1" applyFill="1" applyBorder="1" applyAlignment="1">
      <alignment horizontal="right"/>
    </xf>
    <xf numFmtId="169" fontId="31" fillId="8" borderId="53" xfId="50" applyNumberFormat="1" applyFont="1" applyFill="1" applyBorder="1" applyAlignment="1">
      <alignment horizontal="right" vertical="center"/>
    </xf>
    <xf numFmtId="169" fontId="31" fillId="8" borderId="1" xfId="18" applyNumberFormat="1" applyFont="1" applyFill="1" applyBorder="1" applyAlignment="1">
      <alignment horizontal="right" vertical="center"/>
    </xf>
    <xf numFmtId="169" fontId="31" fillId="8" borderId="1" xfId="50" applyNumberFormat="1" applyFont="1" applyFill="1" applyBorder="1" applyAlignment="1">
      <alignment horizontal="right" vertical="center"/>
    </xf>
    <xf numFmtId="169" fontId="35" fillId="8" borderId="1" xfId="18" applyNumberFormat="1" applyFont="1" applyFill="1" applyBorder="1" applyAlignment="1">
      <alignment horizontal="right" vertical="center"/>
    </xf>
    <xf numFmtId="169" fontId="35" fillId="8" borderId="1" xfId="50" applyNumberFormat="1" applyFont="1" applyFill="1" applyBorder="1" applyAlignment="1">
      <alignment horizontal="right" vertical="center"/>
    </xf>
    <xf numFmtId="169" fontId="35" fillId="8" borderId="15" xfId="19" applyNumberFormat="1" applyFont="1" applyFill="1" applyBorder="1" applyAlignment="1">
      <alignment horizontal="right" vertical="center"/>
    </xf>
    <xf numFmtId="169" fontId="35" fillId="29" borderId="15" xfId="19" applyNumberFormat="1" applyFont="1" applyFill="1" applyBorder="1" applyAlignment="1">
      <alignment horizontal="right" vertical="center"/>
    </xf>
    <xf numFmtId="169" fontId="31" fillId="8" borderId="12" xfId="19" applyNumberFormat="1" applyFont="1" applyFill="1" applyBorder="1" applyAlignment="1">
      <alignment horizontal="right" vertical="center"/>
    </xf>
    <xf numFmtId="169" fontId="36" fillId="8" borderId="15" xfId="19" applyNumberFormat="1" applyFont="1" applyFill="1" applyBorder="1" applyAlignment="1">
      <alignment horizontal="right" vertical="center"/>
    </xf>
    <xf numFmtId="169" fontId="35" fillId="8" borderId="15" xfId="17" applyNumberFormat="1" applyFont="1" applyFill="1" applyBorder="1" applyAlignment="1">
      <alignment horizontal="right" vertical="center"/>
    </xf>
    <xf numFmtId="169" fontId="31" fillId="8" borderId="15" xfId="18" applyNumberFormat="1" applyFont="1" applyFill="1" applyBorder="1" applyAlignment="1">
      <alignment horizontal="right" vertical="center"/>
    </xf>
    <xf numFmtId="169" fontId="31" fillId="10" borderId="17" xfId="19" applyNumberFormat="1" applyFont="1" applyFill="1" applyBorder="1" applyAlignment="1">
      <alignment horizontal="right" vertical="center"/>
    </xf>
    <xf numFmtId="170" fontId="10" fillId="8" borderId="0" xfId="16" applyNumberFormat="1" applyFont="1" applyFill="1" applyBorder="1" applyAlignment="1">
      <alignment horizontal="center" vertical="center"/>
    </xf>
    <xf numFmtId="169" fontId="10" fillId="8" borderId="0" xfId="16" applyNumberFormat="1" applyFont="1" applyFill="1" applyBorder="1" applyAlignment="1">
      <alignment vertical="center"/>
    </xf>
    <xf numFmtId="0" fontId="4" fillId="9" borderId="0" xfId="0" applyFont="1" applyFill="1" applyAlignment="1">
      <alignment horizontal="left"/>
    </xf>
    <xf numFmtId="171" fontId="31" fillId="8" borderId="35" xfId="20" applyNumberFormat="1" applyFont="1" applyFill="1" applyBorder="1" applyAlignment="1">
      <alignment horizontal="right" vertical="center"/>
    </xf>
    <xf numFmtId="171" fontId="35" fillId="8" borderId="35" xfId="20" applyNumberFormat="1" applyFont="1" applyFill="1" applyBorder="1" applyAlignment="1">
      <alignment horizontal="right" vertical="center"/>
    </xf>
    <xf numFmtId="171" fontId="36" fillId="8" borderId="35" xfId="20" applyNumberFormat="1" applyFont="1" applyFill="1" applyBorder="1" applyAlignment="1">
      <alignment horizontal="right" vertical="center"/>
    </xf>
    <xf numFmtId="171" fontId="35" fillId="8" borderId="37" xfId="20" applyNumberFormat="1" applyFont="1" applyFill="1" applyBorder="1" applyAlignment="1">
      <alignment horizontal="right" vertical="center"/>
    </xf>
    <xf numFmtId="171" fontId="35" fillId="8" borderId="19" xfId="20" applyNumberFormat="1" applyFont="1" applyFill="1" applyBorder="1" applyAlignment="1">
      <alignment horizontal="right" vertical="center"/>
    </xf>
    <xf numFmtId="171" fontId="31" fillId="8" borderId="39" xfId="20" applyNumberFormat="1" applyFont="1" applyFill="1" applyBorder="1" applyAlignment="1">
      <alignment horizontal="right" vertical="center"/>
    </xf>
    <xf numFmtId="171" fontId="36" fillId="8" borderId="37" xfId="20" applyNumberFormat="1" applyFont="1" applyFill="1" applyBorder="1" applyAlignment="1">
      <alignment horizontal="right" vertical="center"/>
    </xf>
    <xf numFmtId="171" fontId="31" fillId="10" borderId="35" xfId="20" applyNumberFormat="1" applyFont="1" applyFill="1" applyBorder="1" applyAlignment="1">
      <alignment horizontal="right" vertical="center"/>
    </xf>
    <xf numFmtId="171" fontId="35" fillId="8" borderId="39" xfId="20" applyNumberFormat="1" applyFont="1" applyFill="1" applyBorder="1" applyAlignment="1">
      <alignment horizontal="right" vertical="center"/>
    </xf>
    <xf numFmtId="171" fontId="36" fillId="29" borderId="35" xfId="20" applyNumberFormat="1" applyFont="1" applyFill="1" applyBorder="1" applyAlignment="1">
      <alignment horizontal="right" vertical="center"/>
    </xf>
    <xf numFmtId="171" fontId="31" fillId="8" borderId="37" xfId="20" applyNumberFormat="1" applyFont="1" applyFill="1" applyBorder="1" applyAlignment="1">
      <alignment horizontal="right" vertical="center"/>
    </xf>
    <xf numFmtId="171" fontId="35" fillId="8" borderId="38" xfId="20" applyNumberFormat="1" applyFont="1" applyFill="1" applyBorder="1" applyAlignment="1">
      <alignment horizontal="right" vertical="center"/>
    </xf>
    <xf numFmtId="171" fontId="31" fillId="11" borderId="35" xfId="20" applyNumberFormat="1" applyFont="1" applyFill="1" applyBorder="1" applyAlignment="1">
      <alignment horizontal="right" vertical="center"/>
    </xf>
    <xf numFmtId="171" fontId="31" fillId="10" borderId="47" xfId="20" applyNumberFormat="1" applyFont="1" applyFill="1" applyBorder="1" applyAlignment="1">
      <alignment horizontal="right" vertical="center"/>
    </xf>
    <xf numFmtId="171" fontId="35" fillId="30" borderId="0" xfId="16" applyNumberFormat="1" applyFont="1" applyFill="1" applyBorder="1" applyAlignment="1">
      <alignment horizontal="right"/>
    </xf>
    <xf numFmtId="171" fontId="31" fillId="8" borderId="54" xfId="20" applyNumberFormat="1" applyFont="1" applyFill="1" applyBorder="1" applyAlignment="1">
      <alignment horizontal="right" vertical="center"/>
    </xf>
    <xf numFmtId="171" fontId="35" fillId="8" borderId="0" xfId="16" applyNumberFormat="1" applyFont="1" applyFill="1" applyBorder="1"/>
    <xf numFmtId="4" fontId="40" fillId="8" borderId="1" xfId="18" applyNumberFormat="1" applyFont="1" applyFill="1" applyBorder="1" applyAlignment="1">
      <alignment horizontal="center" vertical="center" wrapText="1"/>
    </xf>
    <xf numFmtId="4" fontId="40" fillId="8" borderId="35" xfId="18" applyNumberFormat="1" applyFont="1" applyFill="1" applyBorder="1" applyAlignment="1">
      <alignment horizontal="center" vertical="center" wrapText="1"/>
    </xf>
    <xf numFmtId="0" fontId="10" fillId="9" borderId="0" xfId="16" applyFont="1" applyFill="1" applyBorder="1"/>
    <xf numFmtId="0" fontId="9" fillId="9" borderId="0" xfId="16" applyFont="1" applyFill="1" applyBorder="1"/>
    <xf numFmtId="0" fontId="0" fillId="31" borderId="0" xfId="0" applyFont="1" applyFill="1" applyAlignment="1">
      <alignment horizontal="center" wrapText="1"/>
    </xf>
    <xf numFmtId="49" fontId="35" fillId="0" borderId="0" xfId="17" applyNumberFormat="1" applyFont="1" applyFill="1" applyBorder="1" applyAlignment="1">
      <alignment horizontal="left" vertical="center"/>
    </xf>
    <xf numFmtId="49" fontId="35" fillId="8" borderId="0" xfId="17" applyNumberFormat="1" applyFont="1" applyFill="1" applyBorder="1" applyAlignment="1">
      <alignment horizontal="left" vertical="center"/>
    </xf>
    <xf numFmtId="171" fontId="35" fillId="8" borderId="37" xfId="20" applyNumberFormat="1" applyFont="1" applyFill="1" applyBorder="1" applyAlignment="1">
      <alignment horizontal="right" vertical="center"/>
    </xf>
    <xf numFmtId="169" fontId="35" fillId="8" borderId="5" xfId="19" applyNumberFormat="1" applyFont="1" applyFill="1" applyBorder="1" applyAlignment="1">
      <alignment horizontal="right" vertical="center"/>
    </xf>
    <xf numFmtId="0" fontId="10" fillId="0" borderId="0" xfId="16" applyFont="1" applyFill="1" applyBorder="1" applyAlignment="1"/>
    <xf numFmtId="49" fontId="2" fillId="0" borderId="2" xfId="9" applyFill="1" applyAlignment="1">
      <alignment horizontal="left" vertical="center"/>
    </xf>
    <xf numFmtId="169" fontId="31" fillId="8" borderId="7" xfId="19" applyNumberFormat="1" applyFont="1" applyFill="1" applyBorder="1" applyAlignment="1">
      <alignment horizontal="right" vertical="center"/>
    </xf>
    <xf numFmtId="169" fontId="35" fillId="8" borderId="7" xfId="19" applyNumberFormat="1" applyFont="1" applyFill="1" applyBorder="1" applyAlignment="1">
      <alignment horizontal="right" vertical="center"/>
    </xf>
    <xf numFmtId="0" fontId="10" fillId="9" borderId="0" xfId="16" applyFont="1" applyFill="1" applyBorder="1" applyAlignment="1">
      <alignment vertical="center"/>
    </xf>
    <xf numFmtId="0" fontId="10" fillId="32" borderId="0" xfId="16" applyFont="1" applyFill="1" applyBorder="1"/>
    <xf numFmtId="49" fontId="2" fillId="32" borderId="2" xfId="9" applyFill="1" applyAlignment="1">
      <alignment horizontal="left" vertical="center" indent="1"/>
    </xf>
    <xf numFmtId="49" fontId="36" fillId="0" borderId="3" xfId="17" applyNumberFormat="1" applyFont="1" applyFill="1" applyBorder="1" applyAlignment="1">
      <alignment horizontal="right" vertical="center"/>
    </xf>
    <xf numFmtId="49" fontId="2" fillId="0" borderId="2" xfId="9" applyAlignment="1">
      <alignment horizontal="left" vertical="center" wrapText="1" indent="3"/>
    </xf>
    <xf numFmtId="0" fontId="0" fillId="0" borderId="0" xfId="0"/>
    <xf numFmtId="49" fontId="3" fillId="0" borderId="0" xfId="5" applyAlignment="1"/>
    <xf numFmtId="49" fontId="2" fillId="35" borderId="2" xfId="3" applyFill="1" applyAlignment="1">
      <alignment horizontal="center"/>
    </xf>
    <xf numFmtId="0" fontId="45" fillId="0" borderId="0" xfId="16" applyFont="1" applyFill="1" applyBorder="1" applyAlignment="1">
      <alignment horizontal="center" vertical="center"/>
    </xf>
    <xf numFmtId="169" fontId="34" fillId="8" borderId="15" xfId="19" applyNumberFormat="1" applyFont="1" applyFill="1" applyBorder="1" applyAlignment="1">
      <alignment horizontal="right" vertical="center"/>
    </xf>
    <xf numFmtId="49" fontId="6" fillId="4" borderId="2" xfId="12" applyAlignment="1">
      <alignment vertical="center"/>
    </xf>
    <xf numFmtId="169" fontId="36" fillId="8" borderId="17" xfId="19" applyNumberFormat="1" applyFont="1" applyFill="1" applyBorder="1" applyAlignment="1">
      <alignment horizontal="right" vertical="center"/>
    </xf>
    <xf numFmtId="49" fontId="35" fillId="8" borderId="19" xfId="17" applyNumberFormat="1" applyFont="1" applyFill="1" applyBorder="1" applyAlignment="1">
      <alignment horizontal="left" vertical="center"/>
    </xf>
    <xf numFmtId="169" fontId="35" fillId="8" borderId="48" xfId="19" applyNumberFormat="1" applyFont="1" applyFill="1" applyBorder="1" applyAlignment="1">
      <alignment horizontal="right" vertical="center"/>
    </xf>
    <xf numFmtId="169" fontId="35" fillId="8" borderId="36" xfId="19" applyNumberFormat="1" applyFont="1" applyFill="1" applyBorder="1" applyAlignment="1">
      <alignment horizontal="right" vertical="center"/>
    </xf>
    <xf numFmtId="169" fontId="35" fillId="8" borderId="49" xfId="19" applyNumberFormat="1" applyFont="1" applyFill="1" applyBorder="1" applyAlignment="1">
      <alignment horizontal="right" vertical="center"/>
    </xf>
    <xf numFmtId="169" fontId="35" fillId="8" borderId="1" xfId="19" applyNumberFormat="1" applyFont="1" applyFill="1" applyBorder="1" applyAlignment="1">
      <alignment horizontal="right" vertical="center"/>
    </xf>
    <xf numFmtId="169" fontId="35" fillId="0" borderId="5" xfId="50" applyNumberFormat="1" applyFont="1" applyFill="1" applyBorder="1" applyAlignment="1">
      <alignment horizontal="right" vertical="center"/>
    </xf>
    <xf numFmtId="169" fontId="35" fillId="0" borderId="24" xfId="50" applyNumberFormat="1" applyFont="1" applyFill="1" applyBorder="1" applyAlignment="1">
      <alignment horizontal="right" vertical="center"/>
    </xf>
    <xf numFmtId="169" fontId="35" fillId="0" borderId="14" xfId="50" applyNumberFormat="1" applyFont="1" applyFill="1" applyBorder="1" applyAlignment="1">
      <alignment horizontal="right" vertical="center"/>
    </xf>
    <xf numFmtId="171" fontId="35" fillId="0" borderId="37" xfId="20" applyNumberFormat="1" applyFont="1" applyFill="1" applyBorder="1" applyAlignment="1">
      <alignment horizontal="right" vertical="center"/>
    </xf>
    <xf numFmtId="171" fontId="35" fillId="0" borderId="38" xfId="20" applyNumberFormat="1" applyFont="1" applyFill="1" applyBorder="1" applyAlignment="1">
      <alignment horizontal="right" vertical="center"/>
    </xf>
    <xf numFmtId="171" fontId="35" fillId="0" borderId="39" xfId="20" applyNumberFormat="1" applyFont="1" applyFill="1" applyBorder="1" applyAlignment="1">
      <alignment horizontal="right" vertical="center"/>
    </xf>
    <xf numFmtId="49" fontId="36" fillId="0" borderId="3" xfId="17" applyNumberFormat="1" applyFont="1" applyFill="1" applyBorder="1" applyAlignment="1">
      <alignment horizontal="center" vertical="center"/>
    </xf>
    <xf numFmtId="49" fontId="36" fillId="0" borderId="0" xfId="17" applyNumberFormat="1" applyFont="1" applyFill="1" applyBorder="1" applyAlignment="1">
      <alignment horizontal="center" vertical="center"/>
    </xf>
    <xf numFmtId="49" fontId="36" fillId="0" borderId="4" xfId="17" applyNumberFormat="1" applyFont="1" applyFill="1" applyBorder="1" applyAlignment="1">
      <alignment horizontal="center" vertical="center"/>
    </xf>
    <xf numFmtId="49" fontId="36" fillId="0" borderId="3" xfId="17" applyNumberFormat="1" applyFont="1" applyFill="1" applyBorder="1" applyAlignment="1">
      <alignment horizontal="left" vertical="center"/>
    </xf>
    <xf numFmtId="49" fontId="36" fillId="0" borderId="21" xfId="17" applyNumberFormat="1" applyFont="1" applyFill="1" applyBorder="1" applyAlignment="1">
      <alignment horizontal="left" vertical="center"/>
    </xf>
    <xf numFmtId="49" fontId="36" fillId="0" borderId="0" xfId="17" applyNumberFormat="1" applyFont="1" applyFill="1" applyBorder="1" applyAlignment="1">
      <alignment horizontal="left" vertical="center"/>
    </xf>
    <xf numFmtId="49" fontId="36" fillId="0" borderId="23" xfId="17" applyNumberFormat="1" applyFont="1" applyFill="1" applyBorder="1" applyAlignment="1">
      <alignment horizontal="left" vertical="center"/>
    </xf>
    <xf numFmtId="49" fontId="36" fillId="0" borderId="4" xfId="17" applyNumberFormat="1" applyFont="1" applyFill="1" applyBorder="1" applyAlignment="1">
      <alignment horizontal="left" vertical="center"/>
    </xf>
    <xf numFmtId="49" fontId="36" fillId="0" borderId="25" xfId="17" applyNumberFormat="1" applyFont="1" applyFill="1" applyBorder="1" applyAlignment="1">
      <alignment horizontal="left" vertical="center"/>
    </xf>
    <xf numFmtId="169" fontId="35" fillId="0" borderId="16" xfId="18" applyNumberFormat="1" applyFont="1" applyFill="1" applyBorder="1" applyAlignment="1">
      <alignment horizontal="right" vertical="center"/>
    </xf>
    <xf numFmtId="169" fontId="35" fillId="0" borderId="22" xfId="18" applyNumberFormat="1" applyFont="1" applyFill="1" applyBorder="1" applyAlignment="1">
      <alignment horizontal="right" vertical="center"/>
    </xf>
    <xf numFmtId="169" fontId="35" fillId="0" borderId="18" xfId="18" applyNumberFormat="1" applyFont="1" applyFill="1" applyBorder="1" applyAlignment="1">
      <alignment horizontal="right" vertical="center"/>
    </xf>
    <xf numFmtId="169" fontId="31" fillId="8" borderId="5" xfId="19" applyNumberFormat="1" applyFont="1" applyFill="1" applyBorder="1" applyAlignment="1">
      <alignment horizontal="right" vertical="center"/>
    </xf>
    <xf numFmtId="169" fontId="31" fillId="8" borderId="24" xfId="19" applyNumberFormat="1" applyFont="1" applyFill="1" applyBorder="1" applyAlignment="1">
      <alignment horizontal="right" vertical="center"/>
    </xf>
    <xf numFmtId="169" fontId="31" fillId="8" borderId="14" xfId="19" applyNumberFormat="1" applyFont="1" applyFill="1" applyBorder="1" applyAlignment="1">
      <alignment horizontal="right" vertical="center"/>
    </xf>
    <xf numFmtId="171" fontId="31" fillId="8" borderId="37" xfId="20" applyNumberFormat="1" applyFont="1" applyFill="1" applyBorder="1" applyAlignment="1">
      <alignment horizontal="right" vertical="center"/>
    </xf>
    <xf numFmtId="171" fontId="31" fillId="8" borderId="38" xfId="20" applyNumberFormat="1" applyFont="1" applyFill="1" applyBorder="1" applyAlignment="1">
      <alignment horizontal="right" vertical="center"/>
    </xf>
    <xf numFmtId="171" fontId="31" fillId="8" borderId="39" xfId="20" applyNumberFormat="1" applyFont="1" applyFill="1" applyBorder="1" applyAlignment="1">
      <alignment horizontal="right" vertical="center"/>
    </xf>
    <xf numFmtId="0" fontId="33" fillId="8" borderId="50" xfId="16" applyFont="1" applyFill="1" applyBorder="1" applyAlignment="1">
      <alignment horizontal="center" vertical="center" wrapText="1"/>
    </xf>
    <xf numFmtId="0" fontId="33" fillId="8" borderId="51" xfId="16" applyFont="1" applyFill="1" applyBorder="1" applyAlignment="1">
      <alignment horizontal="center" vertical="center" wrapText="1"/>
    </xf>
    <xf numFmtId="0" fontId="33" fillId="8" borderId="55" xfId="16" applyFont="1" applyFill="1" applyBorder="1" applyAlignment="1">
      <alignment horizontal="center" vertical="center" wrapText="1"/>
    </xf>
    <xf numFmtId="0" fontId="33" fillId="8" borderId="56" xfId="16" applyFont="1" applyFill="1" applyBorder="1" applyAlignment="1">
      <alignment horizontal="center" vertical="center" wrapText="1"/>
    </xf>
    <xf numFmtId="49" fontId="31" fillId="8" borderId="0" xfId="17" applyNumberFormat="1" applyFont="1" applyFill="1" applyBorder="1" applyAlignment="1">
      <alignment horizontal="center" vertical="center"/>
    </xf>
    <xf numFmtId="49" fontId="31" fillId="8" borderId="4" xfId="17" applyNumberFormat="1" applyFont="1" applyFill="1" applyBorder="1" applyAlignment="1">
      <alignment horizontal="center" vertical="center"/>
    </xf>
    <xf numFmtId="49" fontId="31" fillId="8" borderId="0" xfId="17" applyNumberFormat="1" applyFont="1" applyFill="1" applyBorder="1" applyAlignment="1">
      <alignment horizontal="left" vertical="center"/>
    </xf>
    <xf numFmtId="49" fontId="31" fillId="8" borderId="4" xfId="17" applyNumberFormat="1" applyFont="1" applyFill="1" applyBorder="1" applyAlignment="1">
      <alignment horizontal="left" vertical="center"/>
    </xf>
    <xf numFmtId="169" fontId="31" fillId="8" borderId="16" xfId="19" applyNumberFormat="1" applyFont="1" applyFill="1" applyBorder="1" applyAlignment="1">
      <alignment horizontal="right" vertical="center"/>
    </xf>
    <xf numFmtId="169" fontId="31" fillId="8" borderId="22" xfId="19" applyNumberFormat="1" applyFont="1" applyFill="1" applyBorder="1" applyAlignment="1">
      <alignment horizontal="right" vertical="center"/>
    </xf>
    <xf numFmtId="169" fontId="31" fillId="8" borderId="18" xfId="19" applyNumberFormat="1" applyFont="1" applyFill="1" applyBorder="1" applyAlignment="1">
      <alignment horizontal="right" vertical="center"/>
    </xf>
    <xf numFmtId="169" fontId="31" fillId="8" borderId="48" xfId="18" applyNumberFormat="1" applyFont="1" applyFill="1" applyBorder="1" applyAlignment="1">
      <alignment horizontal="right" vertical="center"/>
    </xf>
    <xf numFmtId="169" fontId="31" fillId="8" borderId="36" xfId="18" applyNumberFormat="1" applyFont="1" applyFill="1" applyBorder="1" applyAlignment="1">
      <alignment horizontal="right" vertical="center"/>
    </xf>
    <xf numFmtId="169" fontId="31" fillId="8" borderId="49" xfId="18" applyNumberFormat="1" applyFont="1" applyFill="1" applyBorder="1" applyAlignment="1">
      <alignment horizontal="right" vertical="center"/>
    </xf>
    <xf numFmtId="169" fontId="35" fillId="8" borderId="1" xfId="18" applyNumberFormat="1" applyFont="1" applyFill="1" applyBorder="1" applyAlignment="1">
      <alignment horizontal="right" vertical="center"/>
    </xf>
    <xf numFmtId="169" fontId="35" fillId="8" borderId="5" xfId="50" applyNumberFormat="1" applyFont="1" applyFill="1" applyBorder="1" applyAlignment="1">
      <alignment horizontal="right" vertical="center"/>
    </xf>
    <xf numFmtId="169" fontId="35" fillId="8" borderId="24" xfId="50" applyNumberFormat="1" applyFont="1" applyFill="1" applyBorder="1" applyAlignment="1">
      <alignment horizontal="right" vertical="center"/>
    </xf>
    <xf numFmtId="169" fontId="35" fillId="8" borderId="14" xfId="50" applyNumberFormat="1" applyFont="1" applyFill="1" applyBorder="1" applyAlignment="1">
      <alignment horizontal="right" vertical="center"/>
    </xf>
    <xf numFmtId="171" fontId="35" fillId="8" borderId="37" xfId="20" applyNumberFormat="1" applyFont="1" applyFill="1" applyBorder="1" applyAlignment="1">
      <alignment horizontal="right" vertical="center"/>
    </xf>
    <xf numFmtId="171" fontId="35" fillId="8" borderId="38" xfId="20" applyNumberFormat="1" applyFont="1" applyFill="1" applyBorder="1" applyAlignment="1">
      <alignment horizontal="right" vertical="center"/>
    </xf>
    <xf numFmtId="171" fontId="35" fillId="8" borderId="39" xfId="20" applyNumberFormat="1" applyFont="1" applyFill="1" applyBorder="1" applyAlignment="1">
      <alignment horizontal="right" vertical="center"/>
    </xf>
    <xf numFmtId="49" fontId="36" fillId="0" borderId="0" xfId="17" applyNumberFormat="1" applyFont="1" applyFill="1" applyBorder="1" applyAlignment="1">
      <alignment horizontal="left" vertical="center" wrapText="1"/>
    </xf>
    <xf numFmtId="49" fontId="36" fillId="0" borderId="3" xfId="17" applyNumberFormat="1" applyFont="1" applyFill="1" applyBorder="1" applyAlignment="1">
      <alignment horizontal="left" vertical="center" wrapText="1"/>
    </xf>
    <xf numFmtId="49" fontId="31" fillId="8" borderId="0" xfId="17" applyNumberFormat="1" applyFont="1" applyFill="1" applyBorder="1" applyAlignment="1">
      <alignment horizontal="left" vertical="center" wrapText="1"/>
    </xf>
    <xf numFmtId="49" fontId="31" fillId="8" borderId="6" xfId="16" applyNumberFormat="1" applyFont="1" applyFill="1" applyBorder="1" applyAlignment="1">
      <alignment horizontal="left" vertical="center" wrapText="1"/>
    </xf>
    <xf numFmtId="49" fontId="35" fillId="8" borderId="6" xfId="17" applyNumberFormat="1" applyFont="1" applyFill="1" applyBorder="1" applyAlignment="1">
      <alignment horizontal="left" vertical="center" wrapText="1"/>
    </xf>
    <xf numFmtId="0" fontId="31" fillId="30" borderId="0" xfId="16" applyFont="1" applyFill="1" applyBorder="1" applyAlignment="1">
      <alignment horizontal="center" vertical="center"/>
    </xf>
    <xf numFmtId="0" fontId="38" fillId="30" borderId="0" xfId="0" applyFont="1" applyFill="1" applyBorder="1" applyAlignment="1">
      <alignment horizontal="center" vertical="center"/>
    </xf>
    <xf numFmtId="49" fontId="36" fillId="8" borderId="3" xfId="17" applyNumberFormat="1" applyFont="1" applyFill="1" applyBorder="1" applyAlignment="1">
      <alignment horizontal="left" vertical="center"/>
    </xf>
    <xf numFmtId="49" fontId="36" fillId="8" borderId="4" xfId="17" applyNumberFormat="1" applyFont="1" applyFill="1" applyBorder="1" applyAlignment="1">
      <alignment horizontal="left" vertical="center"/>
    </xf>
    <xf numFmtId="169" fontId="35" fillId="8" borderId="16" xfId="19" applyNumberFormat="1" applyFont="1" applyFill="1" applyBorder="1" applyAlignment="1">
      <alignment horizontal="right" vertical="center"/>
    </xf>
    <xf numFmtId="169" fontId="35" fillId="8" borderId="18" xfId="19" applyNumberFormat="1" applyFont="1" applyFill="1" applyBorder="1" applyAlignment="1">
      <alignment horizontal="right" vertical="center"/>
    </xf>
    <xf numFmtId="49" fontId="36" fillId="8" borderId="3" xfId="17" applyNumberFormat="1" applyFont="1" applyFill="1" applyBorder="1" applyAlignment="1">
      <alignment horizontal="center" vertical="center"/>
    </xf>
    <xf numFmtId="49" fontId="36" fillId="8" borderId="0" xfId="17" applyNumberFormat="1" applyFont="1" applyFill="1" applyBorder="1" applyAlignment="1">
      <alignment horizontal="center" vertical="center"/>
    </xf>
    <xf numFmtId="49" fontId="36" fillId="8" borderId="4" xfId="17" applyNumberFormat="1" applyFont="1" applyFill="1" applyBorder="1" applyAlignment="1">
      <alignment horizontal="center" vertical="center"/>
    </xf>
    <xf numFmtId="49" fontId="36" fillId="8" borderId="0" xfId="17" applyNumberFormat="1" applyFont="1" applyFill="1" applyBorder="1" applyAlignment="1">
      <alignment horizontal="left" vertical="center"/>
    </xf>
    <xf numFmtId="169" fontId="35" fillId="8" borderId="16" xfId="18" applyNumberFormat="1" applyFont="1" applyFill="1" applyBorder="1" applyAlignment="1">
      <alignment horizontal="right" vertical="center"/>
    </xf>
    <xf numFmtId="169" fontId="35" fillId="8" borderId="22" xfId="18" applyNumberFormat="1" applyFont="1" applyFill="1" applyBorder="1" applyAlignment="1">
      <alignment horizontal="right" vertical="center"/>
    </xf>
    <xf numFmtId="169" fontId="35" fillId="8" borderId="18" xfId="18" applyNumberFormat="1" applyFont="1" applyFill="1" applyBorder="1" applyAlignment="1">
      <alignment horizontal="right" vertical="center"/>
    </xf>
    <xf numFmtId="169" fontId="35" fillId="8" borderId="48" xfId="18" applyNumberFormat="1" applyFont="1" applyFill="1" applyBorder="1" applyAlignment="1">
      <alignment horizontal="right" vertical="center"/>
    </xf>
    <xf numFmtId="169" fontId="35" fillId="8" borderId="36" xfId="18" applyNumberFormat="1" applyFont="1" applyFill="1" applyBorder="1" applyAlignment="1">
      <alignment horizontal="right" vertical="center"/>
    </xf>
    <xf numFmtId="169" fontId="35" fillId="8" borderId="49" xfId="18" applyNumberFormat="1" applyFont="1" applyFill="1" applyBorder="1" applyAlignment="1">
      <alignment horizontal="right" vertical="center"/>
    </xf>
    <xf numFmtId="169" fontId="36" fillId="8" borderId="5" xfId="19" applyNumberFormat="1" applyFont="1" applyFill="1" applyBorder="1" applyAlignment="1">
      <alignment horizontal="right" vertical="center"/>
    </xf>
    <xf numFmtId="169" fontId="36" fillId="8" borderId="14" xfId="19" applyNumberFormat="1" applyFont="1" applyFill="1" applyBorder="1" applyAlignment="1">
      <alignment horizontal="right" vertical="center"/>
    </xf>
    <xf numFmtId="171" fontId="36" fillId="8" borderId="37" xfId="20" applyNumberFormat="1" applyFont="1" applyFill="1" applyBorder="1" applyAlignment="1">
      <alignment horizontal="right" vertical="center"/>
    </xf>
    <xf numFmtId="171" fontId="36" fillId="8" borderId="39" xfId="20" applyNumberFormat="1" applyFont="1" applyFill="1" applyBorder="1" applyAlignment="1">
      <alignment horizontal="right" vertical="center"/>
    </xf>
    <xf numFmtId="169" fontId="35" fillId="8" borderId="9" xfId="19" applyNumberFormat="1" applyFont="1" applyFill="1" applyBorder="1" applyAlignment="1">
      <alignment horizontal="right" vertical="center"/>
    </xf>
    <xf numFmtId="169" fontId="35" fillId="8" borderId="13" xfId="19" applyNumberFormat="1" applyFont="1" applyFill="1" applyBorder="1" applyAlignment="1">
      <alignment horizontal="right" vertical="center"/>
    </xf>
    <xf numFmtId="169" fontId="35" fillId="8" borderId="62" xfId="19" applyNumberFormat="1" applyFont="1" applyFill="1" applyBorder="1" applyAlignment="1">
      <alignment horizontal="right" vertical="center"/>
    </xf>
    <xf numFmtId="169" fontId="35" fillId="8" borderId="61" xfId="19" applyNumberFormat="1" applyFont="1" applyFill="1" applyBorder="1" applyAlignment="1">
      <alignment horizontal="right" vertical="center"/>
    </xf>
    <xf numFmtId="169" fontId="35" fillId="8" borderId="5" xfId="19" applyNumberFormat="1" applyFont="1" applyFill="1" applyBorder="1" applyAlignment="1">
      <alignment horizontal="right" vertical="center"/>
    </xf>
    <xf numFmtId="169" fontId="35" fillId="8" borderId="14" xfId="19" applyNumberFormat="1" applyFont="1" applyFill="1" applyBorder="1" applyAlignment="1">
      <alignment horizontal="right" vertical="center"/>
    </xf>
    <xf numFmtId="49" fontId="35" fillId="8" borderId="3" xfId="17" applyNumberFormat="1" applyFont="1" applyFill="1" applyBorder="1" applyAlignment="1">
      <alignment horizontal="left" vertical="center"/>
    </xf>
    <xf numFmtId="49" fontId="35" fillId="8" borderId="4" xfId="17" applyNumberFormat="1" applyFont="1" applyFill="1" applyBorder="1" applyAlignment="1">
      <alignment horizontal="left" vertical="center"/>
    </xf>
    <xf numFmtId="49" fontId="35" fillId="0" borderId="3" xfId="17" applyNumberFormat="1" applyFont="1" applyFill="1" applyBorder="1" applyAlignment="1">
      <alignment horizontal="left" vertical="center"/>
    </xf>
    <xf numFmtId="49" fontId="35" fillId="0" borderId="4" xfId="17" applyNumberFormat="1" applyFont="1" applyFill="1" applyBorder="1" applyAlignment="1">
      <alignment horizontal="left" vertical="center"/>
    </xf>
    <xf numFmtId="49" fontId="35" fillId="0" borderId="6" xfId="17" applyNumberFormat="1" applyFont="1" applyFill="1" applyBorder="1" applyAlignment="1">
      <alignment horizontal="center" vertical="center"/>
    </xf>
    <xf numFmtId="49" fontId="35" fillId="8" borderId="19" xfId="17" applyNumberFormat="1" applyFont="1" applyFill="1" applyBorder="1" applyAlignment="1">
      <alignment horizontal="left" vertical="center"/>
    </xf>
    <xf numFmtId="169" fontId="35" fillId="8" borderId="8" xfId="19" applyNumberFormat="1" applyFont="1" applyFill="1" applyBorder="1" applyAlignment="1">
      <alignment horizontal="right" vertical="center"/>
    </xf>
    <xf numFmtId="169" fontId="35" fillId="8" borderId="24" xfId="19" applyNumberFormat="1" applyFont="1" applyFill="1" applyBorder="1" applyAlignment="1">
      <alignment horizontal="right" vertical="center"/>
    </xf>
    <xf numFmtId="169" fontId="35" fillId="8" borderId="22" xfId="19" applyNumberFormat="1" applyFont="1" applyFill="1" applyBorder="1" applyAlignment="1">
      <alignment horizontal="right" vertical="center"/>
    </xf>
    <xf numFmtId="49" fontId="31" fillId="8" borderId="6" xfId="17" applyNumberFormat="1" applyFont="1" applyFill="1" applyBorder="1" applyAlignment="1">
      <alignment horizontal="left" vertical="center" wrapText="1"/>
    </xf>
    <xf numFmtId="49" fontId="35" fillId="0" borderId="0" xfId="17" applyNumberFormat="1" applyFont="1" applyFill="1" applyBorder="1" applyAlignment="1">
      <alignment horizontal="left" vertical="center"/>
    </xf>
    <xf numFmtId="49" fontId="35" fillId="8" borderId="0" xfId="17" applyNumberFormat="1" applyFont="1" applyFill="1" applyBorder="1" applyAlignment="1">
      <alignment horizontal="left" vertical="center"/>
    </xf>
    <xf numFmtId="49" fontId="41" fillId="8" borderId="57" xfId="16" applyNumberFormat="1" applyFont="1" applyFill="1" applyBorder="1" applyAlignment="1">
      <alignment horizontal="center" vertical="center"/>
    </xf>
    <xf numFmtId="0" fontId="42" fillId="8" borderId="54" xfId="16" applyNumberFormat="1" applyFont="1" applyFill="1" applyBorder="1" applyAlignment="1">
      <alignment horizontal="center" vertical="center"/>
    </xf>
    <xf numFmtId="0" fontId="42" fillId="8" borderId="58" xfId="16" applyNumberFormat="1" applyFont="1" applyFill="1" applyBorder="1" applyAlignment="1">
      <alignment horizontal="center" vertical="center"/>
    </xf>
    <xf numFmtId="0" fontId="42" fillId="8" borderId="47" xfId="16" applyNumberFormat="1" applyFont="1" applyFill="1" applyBorder="1" applyAlignment="1">
      <alignment horizontal="center" vertical="center"/>
    </xf>
    <xf numFmtId="0" fontId="30" fillId="8" borderId="57" xfId="17" applyNumberFormat="1" applyFont="1" applyFill="1" applyBorder="1" applyAlignment="1">
      <alignment horizontal="center" vertical="center" wrapText="1"/>
    </xf>
    <xf numFmtId="0" fontId="30" fillId="8" borderId="53" xfId="17" applyNumberFormat="1" applyFont="1" applyFill="1" applyBorder="1" applyAlignment="1">
      <alignment horizontal="center" vertical="center" wrapText="1"/>
    </xf>
    <xf numFmtId="0" fontId="30" fillId="8" borderId="59" xfId="17" applyNumberFormat="1" applyFont="1" applyFill="1" applyBorder="1" applyAlignment="1">
      <alignment horizontal="center" vertical="center" wrapText="1"/>
    </xf>
    <xf numFmtId="0" fontId="30" fillId="8" borderId="1" xfId="17" applyNumberFormat="1" applyFont="1" applyFill="1" applyBorder="1" applyAlignment="1">
      <alignment horizontal="center" vertical="center" wrapText="1"/>
    </xf>
    <xf numFmtId="0" fontId="30" fillId="8" borderId="5" xfId="17" applyNumberFormat="1" applyFont="1" applyFill="1" applyBorder="1" applyAlignment="1">
      <alignment horizontal="center" vertical="center" wrapText="1"/>
    </xf>
    <xf numFmtId="4" fontId="30" fillId="8" borderId="64" xfId="18" applyNumberFormat="1" applyFont="1" applyFill="1" applyBorder="1" applyAlignment="1">
      <alignment horizontal="center" vertical="center" wrapText="1"/>
    </xf>
    <xf numFmtId="4" fontId="30" fillId="8" borderId="14" xfId="18" applyNumberFormat="1" applyFont="1" applyFill="1" applyBorder="1" applyAlignment="1">
      <alignment horizontal="center" vertical="center" wrapText="1"/>
    </xf>
    <xf numFmtId="4" fontId="30" fillId="8" borderId="53" xfId="18" applyNumberFormat="1" applyFont="1" applyFill="1" applyBorder="1" applyAlignment="1">
      <alignment horizontal="center" vertical="center" wrapText="1"/>
    </xf>
    <xf numFmtId="4" fontId="30" fillId="8" borderId="54" xfId="18" applyNumberFormat="1" applyFont="1" applyFill="1" applyBorder="1" applyAlignment="1">
      <alignment horizontal="center" vertical="center" wrapText="1"/>
    </xf>
    <xf numFmtId="169" fontId="35" fillId="0" borderId="5" xfId="19" applyNumberFormat="1" applyFont="1" applyFill="1" applyBorder="1" applyAlignment="1">
      <alignment horizontal="right" vertical="center"/>
    </xf>
    <xf numFmtId="169" fontId="35" fillId="0" borderId="14" xfId="19" applyNumberFormat="1" applyFont="1" applyFill="1" applyBorder="1" applyAlignment="1">
      <alignment horizontal="right" vertical="center"/>
    </xf>
  </cellXfs>
  <cellStyles count="88">
    <cellStyle name="20% - Colore 1 2" xfId="21"/>
    <cellStyle name="20% - Colore 2 2" xfId="22"/>
    <cellStyle name="20% - Colore 3 2" xfId="23"/>
    <cellStyle name="20% - Colore 4 2" xfId="24"/>
    <cellStyle name="20% - Colore 5 2" xfId="25"/>
    <cellStyle name="20% - Colore 6 2" xfId="26"/>
    <cellStyle name="40% - Colore 1 2" xfId="27"/>
    <cellStyle name="40% - Colore 2 2" xfId="28"/>
    <cellStyle name="40% - Colore 3 2" xfId="29"/>
    <cellStyle name="40% - Colore 4 2" xfId="30"/>
    <cellStyle name="40% - Colore 5 2" xfId="31"/>
    <cellStyle name="40% - Colore 6 2" xfId="32"/>
    <cellStyle name="60% - Colore 1 2" xfId="33"/>
    <cellStyle name="60% - Colore 2 2" xfId="34"/>
    <cellStyle name="60% - Colore 3 2" xfId="35"/>
    <cellStyle name="60% - Colore 4 2" xfId="36"/>
    <cellStyle name="60% - Colore 5 2" xfId="37"/>
    <cellStyle name="60% - Colore 6 2" xfId="38"/>
    <cellStyle name="Calcolo 2" xfId="39"/>
    <cellStyle name="Cella collegata 2" xfId="40"/>
    <cellStyle name="Cella da controllare 2" xfId="41"/>
    <cellStyle name="Colore 1 2" xfId="42"/>
    <cellStyle name="Colore 2 2" xfId="43"/>
    <cellStyle name="Colore 3 2" xfId="44"/>
    <cellStyle name="Colore 4 2" xfId="45"/>
    <cellStyle name="Colore 5 2" xfId="46"/>
    <cellStyle name="Colore 6 2" xfId="47"/>
    <cellStyle name="Comma [0]_Marilù (v.0.5)" xfId="17"/>
    <cellStyle name="Comma 2" xfId="19"/>
    <cellStyle name="Input 2" xfId="48"/>
    <cellStyle name="Migliaia [0]_Asl 6_Raccordo MONISANIT al 31 dicembre 2007 (v. FINALE del 30.05.2008)" xfId="18"/>
    <cellStyle name="Migliaia 2" xfId="49"/>
    <cellStyle name="Migliaia_Asl 6_Raccordo MONISANIT al 31 dicembre 2007 (v. FINALE del 30.05.2008)" xfId="50"/>
    <cellStyle name="Neutrale 2" xfId="51"/>
    <cellStyle name="Normal 2" xfId="52"/>
    <cellStyle name="Normal_Sheet1" xfId="53"/>
    <cellStyle name="Normale" xfId="0" builtinId="0"/>
    <cellStyle name="Normale 2" xfId="54"/>
    <cellStyle name="Normale 2 2" xfId="72"/>
    <cellStyle name="Normale 2 3" xfId="71"/>
    <cellStyle name="Normale 3" xfId="55"/>
    <cellStyle name="Normale 3 2" xfId="73"/>
    <cellStyle name="Normale 5" xfId="74"/>
    <cellStyle name="Normale 6" xfId="70"/>
    <cellStyle name="Normale_Asl 6_Raccordo MONISANIT al 31 dicembre 2007 (v. FINALE del 30.05.2008)" xfId="16"/>
    <cellStyle name="Nota 2" xfId="56"/>
    <cellStyle name="Output 2" xfId="57"/>
    <cellStyle name="Percent 2" xfId="20"/>
    <cellStyle name="Percent 3" xfId="58"/>
    <cellStyle name="SAS FM Client calculated data cell (data entry table)" xfId="13"/>
    <cellStyle name="SAS FM Client calculated data cell (read only table)" xfId="14"/>
    <cellStyle name="SAS FM Column drillable header" xfId="11"/>
    <cellStyle name="SAS FM Column drillable header 2" xfId="75"/>
    <cellStyle name="SAS FM Column header" xfId="3"/>
    <cellStyle name="SAS FM Column header 2" xfId="76"/>
    <cellStyle name="SAS FM Drill path" xfId="5"/>
    <cellStyle name="SAS FM Held member data cell" xfId="85"/>
    <cellStyle name="SAS FM Invalid data cell" xfId="8"/>
    <cellStyle name="SAS FM No query data cell" xfId="15"/>
    <cellStyle name="SAS FM Protected Holdable member data cell" xfId="86"/>
    <cellStyle name="SAS FM Protected member data cell" xfId="2"/>
    <cellStyle name="SAS FM Read-only data cell (data entry table)" xfId="6"/>
    <cellStyle name="SAS FM Read-only data cell (read-only table)" xfId="4"/>
    <cellStyle name="SAS FM Read-only data cell (read-only table) 2" xfId="77"/>
    <cellStyle name="SAS FM Row drillable header" xfId="12"/>
    <cellStyle name="SAS FM Row drillable header 2" xfId="78"/>
    <cellStyle name="SAS FM Row drillable header 3" xfId="82"/>
    <cellStyle name="SAS FM Row drillable header 4" xfId="83"/>
    <cellStyle name="SAS FM Row header" xfId="9"/>
    <cellStyle name="SAS FM Row header 2" xfId="59"/>
    <cellStyle name="SAS FM Row header 2 2" xfId="80"/>
    <cellStyle name="SAS FM Row header 3" xfId="79"/>
    <cellStyle name="SAS FM Row header 4" xfId="84"/>
    <cellStyle name="SAS FM Slicers" xfId="10"/>
    <cellStyle name="SAS FM Slicers 2" xfId="81"/>
    <cellStyle name="SAS FM Supplemented member data cell" xfId="1"/>
    <cellStyle name="SAS FM Visibility Protected member data cell" xfId="87"/>
    <cellStyle name="SAS FM Writeable data cell" xfId="7"/>
    <cellStyle name="Testo avviso 2" xfId="60"/>
    <cellStyle name="Testo descrittivo 2" xfId="61"/>
    <cellStyle name="Titolo 1 2" xfId="62"/>
    <cellStyle name="Titolo 2 2" xfId="63"/>
    <cellStyle name="Titolo 3 2" xfId="64"/>
    <cellStyle name="Titolo 4 2" xfId="65"/>
    <cellStyle name="Titolo 5" xfId="66"/>
    <cellStyle name="Totale 2" xfId="67"/>
    <cellStyle name="Valore non valido 2" xfId="68"/>
    <cellStyle name="Valore valido 2" xfId="6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FEFEF"/>
      <rgbColor rgb="00808080"/>
      <rgbColor rgb="009999FF"/>
      <rgbColor rgb="00993366"/>
      <rgbColor rgb="00FFFFCC"/>
      <rgbColor rgb="00CCFFFF"/>
      <rgbColor rgb="00660066"/>
      <rgbColor rgb="00FFE0E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CC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CCCCFF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2</xdr:row>
      <xdr:rowOff>228600</xdr:rowOff>
    </xdr:from>
    <xdr:to>
      <xdr:col>0</xdr:col>
      <xdr:colOff>3590925</xdr:colOff>
      <xdr:row>4</xdr:row>
      <xdr:rowOff>71574</xdr:rowOff>
    </xdr:to>
    <xdr:pic>
      <xdr:nvPicPr>
        <xdr:cNvPr id="3" name="Picture 1" descr="barrabw_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09600"/>
          <a:ext cx="3209925" cy="435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9525</xdr:rowOff>
        </xdr:from>
        <xdr:to>
          <xdr:col>1</xdr:col>
          <xdr:colOff>200025</xdr:colOff>
          <xdr:row>4</xdr:row>
          <xdr:rowOff>0</xdr:rowOff>
        </xdr:to>
        <xdr:sp macro="" textlink="">
          <xdr:nvSpPr>
            <xdr:cNvPr id="1025" name="NewTable1_Slicer_0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it-IT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...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9525</xdr:rowOff>
        </xdr:from>
        <xdr:to>
          <xdr:col>1</xdr:col>
          <xdr:colOff>200025</xdr:colOff>
          <xdr:row>6</xdr:row>
          <xdr:rowOff>0</xdr:rowOff>
        </xdr:to>
        <xdr:sp macro="" textlink="">
          <xdr:nvSpPr>
            <xdr:cNvPr id="1028" name="NewTable1_Slicer_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it-IT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...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</xdr:row>
          <xdr:rowOff>9525</xdr:rowOff>
        </xdr:from>
        <xdr:to>
          <xdr:col>1</xdr:col>
          <xdr:colOff>200025</xdr:colOff>
          <xdr:row>7</xdr:row>
          <xdr:rowOff>0</xdr:rowOff>
        </xdr:to>
        <xdr:sp macro="" textlink="">
          <xdr:nvSpPr>
            <xdr:cNvPr id="1029" name="NewTable1_Slicer_3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it-IT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...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9525</xdr:rowOff>
        </xdr:from>
        <xdr:to>
          <xdr:col>1</xdr:col>
          <xdr:colOff>200025</xdr:colOff>
          <xdr:row>5</xdr:row>
          <xdr:rowOff>0</xdr:rowOff>
        </xdr:to>
        <xdr:sp macro="" textlink="">
          <xdr:nvSpPr>
            <xdr:cNvPr id="2050" name="NewTable2_Slicer_4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it-IT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...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SAS%20Financial%20Management%20Functions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SlicerSelec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/>
  <dimension ref="B1:J95"/>
  <sheetViews>
    <sheetView workbookViewId="0"/>
  </sheetViews>
  <sheetFormatPr defaultRowHeight="15" x14ac:dyDescent="0.25"/>
  <sheetData>
    <row r="1" spans="2:10" ht="409.5" x14ac:dyDescent="0.25">
      <c r="B1" s="1"/>
      <c r="C1" s="1" t="s">
        <v>633</v>
      </c>
      <c r="D1" s="16" t="s">
        <v>695</v>
      </c>
      <c r="J1" s="1" t="s">
        <v>691</v>
      </c>
    </row>
    <row r="2" spans="2:10" x14ac:dyDescent="0.25">
      <c r="J2" s="16" t="s">
        <v>692</v>
      </c>
    </row>
    <row r="3" spans="2:10" ht="409.5" x14ac:dyDescent="0.25">
      <c r="J3" s="1" t="s">
        <v>693</v>
      </c>
    </row>
    <row r="4" spans="2:10" ht="409.5" x14ac:dyDescent="0.25">
      <c r="J4" s="1" t="s">
        <v>694</v>
      </c>
    </row>
    <row r="5" spans="2:10" ht="409.5" x14ac:dyDescent="0.25">
      <c r="J5" s="1" t="s">
        <v>698</v>
      </c>
    </row>
    <row r="6" spans="2:10" ht="409.5" x14ac:dyDescent="0.25">
      <c r="J6" s="1" t="s">
        <v>636</v>
      </c>
    </row>
    <row r="7" spans="2:10" ht="409.5" x14ac:dyDescent="0.25">
      <c r="J7" s="1" t="s">
        <v>637</v>
      </c>
    </row>
    <row r="8" spans="2:10" ht="409.5" x14ac:dyDescent="0.25">
      <c r="J8" s="1" t="s">
        <v>638</v>
      </c>
    </row>
    <row r="9" spans="2:10" ht="409.5" x14ac:dyDescent="0.25">
      <c r="J9" s="1" t="s">
        <v>639</v>
      </c>
    </row>
    <row r="10" spans="2:10" ht="409.5" x14ac:dyDescent="0.25">
      <c r="J10" s="1" t="s">
        <v>640</v>
      </c>
    </row>
    <row r="11" spans="2:10" ht="409.5" x14ac:dyDescent="0.25">
      <c r="J11" s="1" t="s">
        <v>641</v>
      </c>
    </row>
    <row r="12" spans="2:10" ht="409.5" x14ac:dyDescent="0.25">
      <c r="J12" s="1" t="s">
        <v>642</v>
      </c>
    </row>
    <row r="13" spans="2:10" ht="409.5" x14ac:dyDescent="0.25">
      <c r="J13" s="1" t="s">
        <v>643</v>
      </c>
    </row>
    <row r="14" spans="2:10" ht="409.5" x14ac:dyDescent="0.25">
      <c r="J14" s="1" t="s">
        <v>644</v>
      </c>
    </row>
    <row r="15" spans="2:10" ht="409.5" x14ac:dyDescent="0.25">
      <c r="J15" s="1" t="s">
        <v>645</v>
      </c>
    </row>
    <row r="16" spans="2:10" ht="409.5" x14ac:dyDescent="0.25">
      <c r="J16" s="1" t="s">
        <v>646</v>
      </c>
    </row>
    <row r="17" spans="10:10" ht="409.5" x14ac:dyDescent="0.25">
      <c r="J17" s="1" t="s">
        <v>647</v>
      </c>
    </row>
    <row r="18" spans="10:10" ht="409.5" x14ac:dyDescent="0.25">
      <c r="J18" s="1" t="s">
        <v>648</v>
      </c>
    </row>
    <row r="19" spans="10:10" ht="409.5" x14ac:dyDescent="0.25">
      <c r="J19" s="1" t="s">
        <v>649</v>
      </c>
    </row>
    <row r="20" spans="10:10" ht="409.5" x14ac:dyDescent="0.25">
      <c r="J20" s="1" t="s">
        <v>650</v>
      </c>
    </row>
    <row r="21" spans="10:10" ht="409.5" x14ac:dyDescent="0.25">
      <c r="J21" s="1" t="s">
        <v>651</v>
      </c>
    </row>
    <row r="22" spans="10:10" ht="409.5" x14ac:dyDescent="0.25">
      <c r="J22" s="1" t="s">
        <v>652</v>
      </c>
    </row>
    <row r="23" spans="10:10" ht="409.5" x14ac:dyDescent="0.25">
      <c r="J23" s="1" t="s">
        <v>653</v>
      </c>
    </row>
    <row r="24" spans="10:10" ht="409.5" x14ac:dyDescent="0.25">
      <c r="J24" s="1" t="s">
        <v>654</v>
      </c>
    </row>
    <row r="25" spans="10:10" ht="409.5" x14ac:dyDescent="0.25">
      <c r="J25" s="1" t="s">
        <v>655</v>
      </c>
    </row>
    <row r="26" spans="10:10" ht="409.5" x14ac:dyDescent="0.25">
      <c r="J26" s="1" t="s">
        <v>656</v>
      </c>
    </row>
    <row r="27" spans="10:10" ht="409.5" x14ac:dyDescent="0.25">
      <c r="J27" s="1" t="s">
        <v>657</v>
      </c>
    </row>
    <row r="28" spans="10:10" ht="409.5" x14ac:dyDescent="0.25">
      <c r="J28" s="1" t="s">
        <v>658</v>
      </c>
    </row>
    <row r="29" spans="10:10" ht="409.5" x14ac:dyDescent="0.25">
      <c r="J29" s="1" t="s">
        <v>659</v>
      </c>
    </row>
    <row r="30" spans="10:10" ht="409.5" x14ac:dyDescent="0.25">
      <c r="J30" s="1" t="s">
        <v>660</v>
      </c>
    </row>
    <row r="31" spans="10:10" ht="409.5" x14ac:dyDescent="0.25">
      <c r="J31" s="1" t="s">
        <v>661</v>
      </c>
    </row>
    <row r="32" spans="10:10" ht="409.5" x14ac:dyDescent="0.25">
      <c r="J32" s="1" t="s">
        <v>662</v>
      </c>
    </row>
    <row r="33" spans="10:10" ht="409.5" x14ac:dyDescent="0.25">
      <c r="J33" s="1" t="s">
        <v>663</v>
      </c>
    </row>
    <row r="34" spans="10:10" ht="409.5" x14ac:dyDescent="0.25">
      <c r="J34" s="1" t="s">
        <v>664</v>
      </c>
    </row>
    <row r="35" spans="10:10" ht="409.5" x14ac:dyDescent="0.25">
      <c r="J35" s="1" t="s">
        <v>665</v>
      </c>
    </row>
    <row r="36" spans="10:10" ht="409.5" x14ac:dyDescent="0.25">
      <c r="J36" s="1" t="s">
        <v>666</v>
      </c>
    </row>
    <row r="37" spans="10:10" ht="409.5" x14ac:dyDescent="0.25">
      <c r="J37" s="1" t="s">
        <v>667</v>
      </c>
    </row>
    <row r="38" spans="10:10" ht="409.5" x14ac:dyDescent="0.25">
      <c r="J38" s="1" t="s">
        <v>668</v>
      </c>
    </row>
    <row r="39" spans="10:10" ht="409.5" x14ac:dyDescent="0.25">
      <c r="J39" s="1" t="s">
        <v>669</v>
      </c>
    </row>
    <row r="40" spans="10:10" ht="409.5" x14ac:dyDescent="0.25">
      <c r="J40" s="1" t="s">
        <v>670</v>
      </c>
    </row>
    <row r="41" spans="10:10" ht="409.5" x14ac:dyDescent="0.25">
      <c r="J41" s="1" t="s">
        <v>671</v>
      </c>
    </row>
    <row r="42" spans="10:10" ht="409.5" x14ac:dyDescent="0.25">
      <c r="J42" s="1" t="s">
        <v>672</v>
      </c>
    </row>
    <row r="43" spans="10:10" ht="409.5" x14ac:dyDescent="0.25">
      <c r="J43" s="1" t="s">
        <v>673</v>
      </c>
    </row>
    <row r="44" spans="10:10" ht="409.5" x14ac:dyDescent="0.25">
      <c r="J44" s="1" t="s">
        <v>699</v>
      </c>
    </row>
    <row r="45" spans="10:10" ht="409.5" x14ac:dyDescent="0.25">
      <c r="J45" s="1" t="s">
        <v>674</v>
      </c>
    </row>
    <row r="46" spans="10:10" ht="409.5" x14ac:dyDescent="0.25">
      <c r="J46" s="1" t="s">
        <v>675</v>
      </c>
    </row>
    <row r="47" spans="10:10" ht="409.5" x14ac:dyDescent="0.25">
      <c r="J47" s="1" t="s">
        <v>676</v>
      </c>
    </row>
    <row r="48" spans="10:10" ht="409.5" x14ac:dyDescent="0.25">
      <c r="J48" s="1" t="s">
        <v>677</v>
      </c>
    </row>
    <row r="49" spans="10:10" ht="409.5" x14ac:dyDescent="0.25">
      <c r="J49" s="1" t="s">
        <v>678</v>
      </c>
    </row>
    <row r="50" spans="10:10" ht="409.5" x14ac:dyDescent="0.25">
      <c r="J50" s="1" t="s">
        <v>679</v>
      </c>
    </row>
    <row r="51" spans="10:10" ht="409.5" x14ac:dyDescent="0.25">
      <c r="J51" s="1" t="s">
        <v>680</v>
      </c>
    </row>
    <row r="52" spans="10:10" ht="409.5" x14ac:dyDescent="0.25">
      <c r="J52" s="1" t="s">
        <v>681</v>
      </c>
    </row>
    <row r="53" spans="10:10" ht="409.5" x14ac:dyDescent="0.25">
      <c r="J53" s="1" t="s">
        <v>682</v>
      </c>
    </row>
    <row r="54" spans="10:10" ht="409.5" x14ac:dyDescent="0.25">
      <c r="J54" s="1" t="s">
        <v>683</v>
      </c>
    </row>
    <row r="55" spans="10:10" ht="409.5" x14ac:dyDescent="0.25">
      <c r="J55" s="1" t="s">
        <v>684</v>
      </c>
    </row>
    <row r="56" spans="10:10" ht="409.5" x14ac:dyDescent="0.25">
      <c r="J56" s="1" t="s">
        <v>685</v>
      </c>
    </row>
    <row r="57" spans="10:10" ht="409.5" x14ac:dyDescent="0.25">
      <c r="J57" s="1" t="s">
        <v>686</v>
      </c>
    </row>
    <row r="58" spans="10:10" ht="409.5" x14ac:dyDescent="0.25">
      <c r="J58" s="1" t="s">
        <v>687</v>
      </c>
    </row>
    <row r="59" spans="10:10" ht="409.5" x14ac:dyDescent="0.25">
      <c r="J59" s="1" t="s">
        <v>688</v>
      </c>
    </row>
    <row r="60" spans="10:10" ht="409.5" x14ac:dyDescent="0.25">
      <c r="J60" s="1" t="s">
        <v>689</v>
      </c>
    </row>
    <row r="61" spans="10:10" ht="409.5" x14ac:dyDescent="0.25">
      <c r="J61" s="1" t="s">
        <v>700</v>
      </c>
    </row>
    <row r="62" spans="10:10" x14ac:dyDescent="0.25">
      <c r="J62" s="1"/>
    </row>
    <row r="63" spans="10:10" x14ac:dyDescent="0.25">
      <c r="J63" s="1"/>
    </row>
    <row r="64" spans="10:10" x14ac:dyDescent="0.25">
      <c r="J64" s="1"/>
    </row>
    <row r="65" spans="10:10" x14ac:dyDescent="0.25">
      <c r="J65" s="1"/>
    </row>
    <row r="66" spans="10:10" x14ac:dyDescent="0.25">
      <c r="J66" s="1"/>
    </row>
    <row r="67" spans="10:10" x14ac:dyDescent="0.25">
      <c r="J67" s="1"/>
    </row>
    <row r="68" spans="10:10" x14ac:dyDescent="0.25">
      <c r="J68" s="1"/>
    </row>
    <row r="69" spans="10:10" x14ac:dyDescent="0.25">
      <c r="J69" s="1"/>
    </row>
    <row r="70" spans="10:10" x14ac:dyDescent="0.25">
      <c r="J70" s="1"/>
    </row>
    <row r="71" spans="10:10" x14ac:dyDescent="0.25">
      <c r="J71" s="1"/>
    </row>
    <row r="72" spans="10:10" x14ac:dyDescent="0.25">
      <c r="J72" s="1"/>
    </row>
    <row r="73" spans="10:10" x14ac:dyDescent="0.25">
      <c r="J73" s="1"/>
    </row>
    <row r="74" spans="10:10" x14ac:dyDescent="0.25">
      <c r="J74" s="1"/>
    </row>
    <row r="75" spans="10:10" x14ac:dyDescent="0.25">
      <c r="J75" s="1"/>
    </row>
    <row r="76" spans="10:10" x14ac:dyDescent="0.25">
      <c r="J76" s="1"/>
    </row>
    <row r="77" spans="10:10" x14ac:dyDescent="0.25">
      <c r="J77" s="1"/>
    </row>
    <row r="78" spans="10:10" x14ac:dyDescent="0.25">
      <c r="J78" s="1"/>
    </row>
    <row r="79" spans="10:10" x14ac:dyDescent="0.25">
      <c r="J79" s="1"/>
    </row>
    <row r="80" spans="10:10" x14ac:dyDescent="0.25">
      <c r="J80" s="1"/>
    </row>
    <row r="81" spans="10:10" x14ac:dyDescent="0.25">
      <c r="J81" s="1"/>
    </row>
    <row r="82" spans="10:10" x14ac:dyDescent="0.25">
      <c r="J82" s="1"/>
    </row>
    <row r="83" spans="10:10" x14ac:dyDescent="0.25">
      <c r="J83" s="1"/>
    </row>
    <row r="84" spans="10:10" x14ac:dyDescent="0.25">
      <c r="J84" s="1"/>
    </row>
    <row r="85" spans="10:10" x14ac:dyDescent="0.25">
      <c r="J85" s="1"/>
    </row>
    <row r="86" spans="10:10" x14ac:dyDescent="0.25">
      <c r="J86" s="1"/>
    </row>
    <row r="87" spans="10:10" x14ac:dyDescent="0.25">
      <c r="J87" s="1"/>
    </row>
    <row r="88" spans="10:10" x14ac:dyDescent="0.25">
      <c r="J88" s="1"/>
    </row>
    <row r="89" spans="10:10" x14ac:dyDescent="0.25">
      <c r="J89" s="1"/>
    </row>
    <row r="90" spans="10:10" x14ac:dyDescent="0.25">
      <c r="J90" s="1"/>
    </row>
    <row r="91" spans="10:10" x14ac:dyDescent="0.25">
      <c r="J91" s="1"/>
    </row>
    <row r="92" spans="10:10" x14ac:dyDescent="0.25">
      <c r="J92" s="1"/>
    </row>
    <row r="93" spans="10:10" x14ac:dyDescent="0.25">
      <c r="J93" s="1"/>
    </row>
    <row r="94" spans="10:10" x14ac:dyDescent="0.25">
      <c r="J94" s="1"/>
    </row>
    <row r="95" spans="10:10" x14ac:dyDescent="0.25">
      <c r="J9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2:E444"/>
  <sheetViews>
    <sheetView showGridLines="0" zoomScaleNormal="100" workbookViewId="0">
      <selection activeCell="B4" sqref="B4"/>
    </sheetView>
  </sheetViews>
  <sheetFormatPr defaultRowHeight="15" x14ac:dyDescent="0.25"/>
  <cols>
    <col min="1" max="1" width="166.42578125" bestFit="1" customWidth="1"/>
    <col min="2" max="2" width="22.28515625" bestFit="1" customWidth="1"/>
    <col min="3" max="3" width="14.28515625" bestFit="1" customWidth="1"/>
    <col min="4" max="4" width="13.85546875" bestFit="1" customWidth="1"/>
    <col min="5" max="5" width="14.5703125" bestFit="1" customWidth="1"/>
    <col min="6" max="6" width="13.85546875" bestFit="1" customWidth="1"/>
    <col min="7" max="7" width="14.5703125" bestFit="1" customWidth="1"/>
    <col min="8" max="8" width="13.5703125" bestFit="1" customWidth="1"/>
    <col min="9" max="9" width="9.42578125" bestFit="1" customWidth="1"/>
    <col min="10" max="10" width="13.85546875" bestFit="1" customWidth="1"/>
    <col min="11" max="11" width="14.5703125" bestFit="1" customWidth="1"/>
    <col min="12" max="12" width="17" bestFit="1" customWidth="1"/>
    <col min="13" max="13" width="26.7109375" bestFit="1" customWidth="1"/>
    <col min="14" max="14" width="23.28515625" bestFit="1" customWidth="1"/>
    <col min="15" max="15" width="26.42578125" bestFit="1" customWidth="1"/>
    <col min="16" max="16" width="10.140625" bestFit="1" customWidth="1"/>
    <col min="17" max="17" width="10" bestFit="1" customWidth="1"/>
    <col min="18" max="18" width="11.28515625" bestFit="1" customWidth="1"/>
    <col min="19" max="19" width="17" bestFit="1" customWidth="1"/>
    <col min="20" max="20" width="5" bestFit="1" customWidth="1"/>
    <col min="21" max="21" width="11.7109375" bestFit="1" customWidth="1"/>
    <col min="22" max="22" width="14.5703125" bestFit="1" customWidth="1"/>
    <col min="23" max="23" width="11.7109375" bestFit="1" customWidth="1"/>
    <col min="24" max="24" width="13.85546875" bestFit="1" customWidth="1"/>
    <col min="25" max="25" width="11.7109375" bestFit="1" customWidth="1"/>
    <col min="26" max="26" width="14.5703125" bestFit="1" customWidth="1"/>
    <col min="27" max="27" width="7.140625" bestFit="1" customWidth="1"/>
    <col min="28" max="28" width="13.5703125" bestFit="1" customWidth="1"/>
    <col min="29" max="29" width="11.7109375" bestFit="1" customWidth="1"/>
    <col min="30" max="30" width="8.28515625" bestFit="1" customWidth="1"/>
    <col min="31" max="31" width="7.140625" bestFit="1" customWidth="1"/>
    <col min="32" max="32" width="13.85546875" bestFit="1" customWidth="1"/>
    <col min="33" max="33" width="11.7109375" bestFit="1" customWidth="1"/>
    <col min="34" max="34" width="14.5703125" bestFit="1" customWidth="1"/>
    <col min="35" max="35" width="12.42578125" bestFit="1" customWidth="1"/>
    <col min="36" max="36" width="13.85546875" bestFit="1" customWidth="1"/>
    <col min="37" max="37" width="7.140625" bestFit="1" customWidth="1"/>
    <col min="38" max="38" width="13.85546875" bestFit="1" customWidth="1"/>
    <col min="39" max="39" width="7.140625" bestFit="1" customWidth="1"/>
    <col min="40" max="40" width="13.5703125" bestFit="1" customWidth="1"/>
    <col min="41" max="41" width="7.140625" bestFit="1" customWidth="1"/>
    <col min="42" max="42" width="8.28515625" bestFit="1" customWidth="1"/>
    <col min="43" max="43" width="7.140625" bestFit="1" customWidth="1"/>
    <col min="44" max="44" width="8.28515625" bestFit="1" customWidth="1"/>
    <col min="45" max="45" width="7.140625" bestFit="1" customWidth="1"/>
  </cols>
  <sheetData>
    <row r="2" spans="1:3" x14ac:dyDescent="0.25">
      <c r="A2" s="224" t="s">
        <v>419</v>
      </c>
    </row>
    <row r="3" spans="1:3" ht="30" x14ac:dyDescent="0.25">
      <c r="B3" s="246" t="s">
        <v>613</v>
      </c>
    </row>
    <row r="4" spans="1:3" x14ac:dyDescent="0.25">
      <c r="A4" s="14" t="s">
        <v>236</v>
      </c>
      <c r="B4" s="15" t="s">
        <v>696</v>
      </c>
    </row>
    <row r="5" spans="1:3" x14ac:dyDescent="0.25">
      <c r="A5" s="14" t="s">
        <v>235</v>
      </c>
      <c r="B5" s="15" t="s">
        <v>690</v>
      </c>
    </row>
    <row r="6" spans="1:3" x14ac:dyDescent="0.25">
      <c r="A6" s="14" t="s">
        <v>406</v>
      </c>
      <c r="B6" s="15" t="s">
        <v>628</v>
      </c>
    </row>
    <row r="7" spans="1:3" x14ac:dyDescent="0.25">
      <c r="A7" s="14" t="s">
        <v>1</v>
      </c>
      <c r="B7" s="15" t="s">
        <v>632</v>
      </c>
    </row>
    <row r="8" spans="1:3" x14ac:dyDescent="0.25">
      <c r="A8" s="261" t="s">
        <v>0</v>
      </c>
      <c r="B8" s="3" t="s">
        <v>634</v>
      </c>
      <c r="C8" s="3" t="s">
        <v>635</v>
      </c>
    </row>
    <row r="9" spans="1:3" x14ac:dyDescent="0.25">
      <c r="A9" s="265" t="s">
        <v>2</v>
      </c>
      <c r="B9" s="2">
        <v>13874624.960000001</v>
      </c>
      <c r="C9" s="2">
        <v>18917693.59</v>
      </c>
    </row>
    <row r="10" spans="1:3" x14ac:dyDescent="0.25">
      <c r="A10" s="6" t="s">
        <v>3</v>
      </c>
      <c r="B10" s="2">
        <v>402015.72</v>
      </c>
      <c r="C10" s="2">
        <v>370664.79</v>
      </c>
    </row>
    <row r="11" spans="1:3" x14ac:dyDescent="0.25">
      <c r="A11" s="7" t="s">
        <v>4</v>
      </c>
      <c r="B11" s="2">
        <v>338003.04</v>
      </c>
      <c r="C11" s="2">
        <v>318284.51</v>
      </c>
    </row>
    <row r="12" spans="1:3" x14ac:dyDescent="0.25">
      <c r="A12" s="9" t="s">
        <v>5</v>
      </c>
      <c r="B12" s="2">
        <v>0</v>
      </c>
      <c r="C12" s="2">
        <v>0</v>
      </c>
    </row>
    <row r="13" spans="1:3" x14ac:dyDescent="0.25">
      <c r="A13" s="12" t="s">
        <v>6</v>
      </c>
      <c r="B13" s="2">
        <v>0</v>
      </c>
      <c r="C13" s="2">
        <v>0</v>
      </c>
    </row>
    <row r="14" spans="1:3" x14ac:dyDescent="0.25">
      <c r="A14" s="12" t="s">
        <v>7</v>
      </c>
      <c r="B14" s="2">
        <v>0</v>
      </c>
      <c r="C14" s="2">
        <v>0</v>
      </c>
    </row>
    <row r="15" spans="1:3" x14ac:dyDescent="0.25">
      <c r="A15" s="9" t="s">
        <v>8</v>
      </c>
      <c r="B15" s="2">
        <v>0</v>
      </c>
      <c r="C15" s="2">
        <v>0</v>
      </c>
    </row>
    <row r="16" spans="1:3" x14ac:dyDescent="0.25">
      <c r="A16" s="12" t="s">
        <v>9</v>
      </c>
      <c r="B16" s="2">
        <v>0</v>
      </c>
      <c r="C16" s="2">
        <v>0</v>
      </c>
    </row>
    <row r="17" spans="1:3" x14ac:dyDescent="0.25">
      <c r="A17" s="12" t="s">
        <v>10</v>
      </c>
      <c r="B17" s="2">
        <v>0</v>
      </c>
      <c r="C17" s="2">
        <v>0</v>
      </c>
    </row>
    <row r="18" spans="1:3" x14ac:dyDescent="0.25">
      <c r="A18" s="9" t="s">
        <v>11</v>
      </c>
      <c r="B18" s="2">
        <v>0</v>
      </c>
      <c r="C18" s="2">
        <v>0</v>
      </c>
    </row>
    <row r="19" spans="1:3" ht="25.5" x14ac:dyDescent="0.25">
      <c r="A19" s="18" t="s">
        <v>12</v>
      </c>
      <c r="B19" s="2">
        <v>0</v>
      </c>
      <c r="C19" s="2">
        <v>0</v>
      </c>
    </row>
    <row r="20" spans="1:3" ht="25.5" x14ac:dyDescent="0.25">
      <c r="A20" s="18" t="s">
        <v>13</v>
      </c>
      <c r="B20" s="2">
        <v>0</v>
      </c>
      <c r="C20" s="2">
        <v>0</v>
      </c>
    </row>
    <row r="21" spans="1:3" x14ac:dyDescent="0.25">
      <c r="A21" s="12" t="s">
        <v>14</v>
      </c>
      <c r="B21" s="2">
        <v>0</v>
      </c>
      <c r="C21" s="2">
        <v>0</v>
      </c>
    </row>
    <row r="22" spans="1:3" x14ac:dyDescent="0.25">
      <c r="A22" s="12" t="s">
        <v>15</v>
      </c>
      <c r="B22" s="2">
        <v>0</v>
      </c>
      <c r="C22" s="2">
        <v>0</v>
      </c>
    </row>
    <row r="23" spans="1:3" x14ac:dyDescent="0.25">
      <c r="A23" s="9" t="s">
        <v>16</v>
      </c>
      <c r="B23" s="2">
        <v>0</v>
      </c>
      <c r="C23" s="2">
        <v>0</v>
      </c>
    </row>
    <row r="24" spans="1:3" x14ac:dyDescent="0.25">
      <c r="A24" s="12" t="s">
        <v>529</v>
      </c>
      <c r="B24" s="2">
        <v>0</v>
      </c>
      <c r="C24" s="2">
        <v>0</v>
      </c>
    </row>
    <row r="25" spans="1:3" x14ac:dyDescent="0.25">
      <c r="A25" s="12" t="s">
        <v>530</v>
      </c>
      <c r="B25" s="2">
        <v>0</v>
      </c>
      <c r="C25" s="2">
        <v>0</v>
      </c>
    </row>
    <row r="26" spans="1:3" x14ac:dyDescent="0.25">
      <c r="A26" s="12" t="s">
        <v>531</v>
      </c>
      <c r="B26" s="2">
        <v>0</v>
      </c>
      <c r="C26" s="2">
        <v>0</v>
      </c>
    </row>
    <row r="27" spans="1:3" x14ac:dyDescent="0.25">
      <c r="A27" s="11" t="s">
        <v>532</v>
      </c>
      <c r="B27" s="2">
        <v>0</v>
      </c>
      <c r="C27" s="2">
        <v>0</v>
      </c>
    </row>
    <row r="28" spans="1:3" x14ac:dyDescent="0.25">
      <c r="A28" s="5" t="s">
        <v>533</v>
      </c>
      <c r="B28" s="2">
        <v>0</v>
      </c>
      <c r="C28" s="2">
        <v>0</v>
      </c>
    </row>
    <row r="29" spans="1:3" x14ac:dyDescent="0.25">
      <c r="A29" s="4" t="s">
        <v>534</v>
      </c>
      <c r="B29" s="2">
        <v>0</v>
      </c>
      <c r="C29" s="2">
        <v>0</v>
      </c>
    </row>
    <row r="30" spans="1:3" x14ac:dyDescent="0.25">
      <c r="A30" s="13" t="s">
        <v>535</v>
      </c>
      <c r="B30" s="2">
        <v>0</v>
      </c>
      <c r="C30" s="2">
        <v>0</v>
      </c>
    </row>
    <row r="31" spans="1:3" x14ac:dyDescent="0.25">
      <c r="A31" s="13" t="s">
        <v>536</v>
      </c>
      <c r="B31" s="2">
        <v>0</v>
      </c>
      <c r="C31" s="2">
        <v>0</v>
      </c>
    </row>
    <row r="32" spans="1:3" x14ac:dyDescent="0.25">
      <c r="A32" s="5" t="s">
        <v>537</v>
      </c>
      <c r="B32" s="2">
        <v>0</v>
      </c>
      <c r="C32" s="2">
        <v>0</v>
      </c>
    </row>
    <row r="33" spans="1:3" x14ac:dyDescent="0.25">
      <c r="A33" s="5" t="s">
        <v>538</v>
      </c>
      <c r="B33" s="2">
        <v>0</v>
      </c>
      <c r="C33" s="2">
        <v>0</v>
      </c>
    </row>
    <row r="34" spans="1:3" x14ac:dyDescent="0.25">
      <c r="A34" s="9" t="s">
        <v>17</v>
      </c>
      <c r="B34" s="2">
        <v>338003.04</v>
      </c>
      <c r="C34" s="2">
        <v>318284.51</v>
      </c>
    </row>
    <row r="35" spans="1:3" x14ac:dyDescent="0.25">
      <c r="A35" s="12" t="s">
        <v>18</v>
      </c>
      <c r="B35" s="2">
        <v>106755.18</v>
      </c>
      <c r="C35" s="2">
        <v>106755.18</v>
      </c>
    </row>
    <row r="36" spans="1:3" x14ac:dyDescent="0.25">
      <c r="A36" s="12" t="s">
        <v>19</v>
      </c>
      <c r="B36" s="2">
        <v>106755.18</v>
      </c>
      <c r="C36" s="2">
        <v>106755.18</v>
      </c>
    </row>
    <row r="37" spans="1:3" x14ac:dyDescent="0.25">
      <c r="A37" s="11" t="s">
        <v>20</v>
      </c>
      <c r="B37" s="2">
        <v>657284</v>
      </c>
      <c r="C37" s="2">
        <v>657284</v>
      </c>
    </row>
    <row r="38" spans="1:3" x14ac:dyDescent="0.25">
      <c r="A38" s="5" t="s">
        <v>539</v>
      </c>
      <c r="B38" s="2">
        <v>657284</v>
      </c>
      <c r="C38" s="2">
        <v>657284</v>
      </c>
    </row>
    <row r="39" spans="1:3" x14ac:dyDescent="0.25">
      <c r="A39" s="5" t="s">
        <v>540</v>
      </c>
      <c r="B39" s="2">
        <v>0</v>
      </c>
      <c r="C39" s="2">
        <v>0</v>
      </c>
    </row>
    <row r="40" spans="1:3" x14ac:dyDescent="0.25">
      <c r="A40" s="11" t="s">
        <v>21</v>
      </c>
      <c r="B40" s="2">
        <v>319280.96000000002</v>
      </c>
      <c r="C40" s="2">
        <v>338999.49</v>
      </c>
    </row>
    <row r="41" spans="1:3" x14ac:dyDescent="0.25">
      <c r="A41" s="5" t="s">
        <v>541</v>
      </c>
      <c r="B41" s="2">
        <v>319280.96000000002</v>
      </c>
      <c r="C41" s="2">
        <v>338999.49</v>
      </c>
    </row>
    <row r="42" spans="1:3" x14ac:dyDescent="0.25">
      <c r="A42" s="5" t="s">
        <v>542</v>
      </c>
      <c r="B42" s="2">
        <v>0</v>
      </c>
      <c r="C42" s="2">
        <v>0</v>
      </c>
    </row>
    <row r="43" spans="1:3" x14ac:dyDescent="0.25">
      <c r="A43" s="12" t="s">
        <v>22</v>
      </c>
      <c r="B43" s="2">
        <v>0</v>
      </c>
      <c r="C43" s="2">
        <v>0</v>
      </c>
    </row>
    <row r="44" spans="1:3" x14ac:dyDescent="0.25">
      <c r="A44" s="12" t="s">
        <v>23</v>
      </c>
      <c r="B44" s="2">
        <v>0</v>
      </c>
      <c r="C44" s="2">
        <v>0</v>
      </c>
    </row>
    <row r="45" spans="1:3" x14ac:dyDescent="0.25">
      <c r="A45" s="12" t="s">
        <v>24</v>
      </c>
      <c r="B45" s="2">
        <v>0</v>
      </c>
      <c r="C45" s="2">
        <v>0</v>
      </c>
    </row>
    <row r="46" spans="1:3" x14ac:dyDescent="0.25">
      <c r="A46" s="12" t="s">
        <v>25</v>
      </c>
      <c r="B46" s="2">
        <v>0</v>
      </c>
      <c r="C46" s="2">
        <v>0</v>
      </c>
    </row>
    <row r="47" spans="1:3" x14ac:dyDescent="0.25">
      <c r="A47" s="9" t="s">
        <v>26</v>
      </c>
      <c r="B47" s="2">
        <v>0</v>
      </c>
      <c r="C47" s="2">
        <v>0</v>
      </c>
    </row>
    <row r="48" spans="1:3" x14ac:dyDescent="0.25">
      <c r="A48" s="12" t="s">
        <v>27</v>
      </c>
      <c r="B48" s="2">
        <v>0</v>
      </c>
      <c r="C48" s="2">
        <v>0</v>
      </c>
    </row>
    <row r="49" spans="1:3" x14ac:dyDescent="0.25">
      <c r="A49" s="12" t="s">
        <v>28</v>
      </c>
      <c r="B49" s="2">
        <v>0</v>
      </c>
      <c r="C49" s="2">
        <v>0</v>
      </c>
    </row>
    <row r="50" spans="1:3" x14ac:dyDescent="0.25">
      <c r="A50" s="12" t="s">
        <v>29</v>
      </c>
      <c r="B50" s="2">
        <v>0</v>
      </c>
      <c r="C50" s="2">
        <v>0</v>
      </c>
    </row>
    <row r="51" spans="1:3" x14ac:dyDescent="0.25">
      <c r="A51" s="12" t="s">
        <v>30</v>
      </c>
      <c r="B51" s="2">
        <v>0</v>
      </c>
      <c r="C51" s="2">
        <v>0</v>
      </c>
    </row>
    <row r="52" spans="1:3" x14ac:dyDescent="0.25">
      <c r="A52" s="7" t="s">
        <v>31</v>
      </c>
      <c r="B52" s="2">
        <v>64012.68</v>
      </c>
      <c r="C52" s="2">
        <v>52380.28</v>
      </c>
    </row>
    <row r="53" spans="1:3" x14ac:dyDescent="0.25">
      <c r="A53" s="9" t="s">
        <v>32</v>
      </c>
      <c r="B53" s="2">
        <v>0</v>
      </c>
      <c r="C53" s="2">
        <v>0</v>
      </c>
    </row>
    <row r="54" spans="1:3" x14ac:dyDescent="0.25">
      <c r="A54" s="12" t="s">
        <v>33</v>
      </c>
      <c r="B54" s="2">
        <v>0</v>
      </c>
      <c r="C54" s="2">
        <v>0</v>
      </c>
    </row>
    <row r="55" spans="1:3" x14ac:dyDescent="0.25">
      <c r="A55" s="12" t="s">
        <v>34</v>
      </c>
      <c r="B55" s="2">
        <v>0</v>
      </c>
      <c r="C55" s="2">
        <v>0</v>
      </c>
    </row>
    <row r="56" spans="1:3" x14ac:dyDescent="0.25">
      <c r="A56" s="9" t="s">
        <v>35</v>
      </c>
      <c r="B56" s="2">
        <v>46291.51</v>
      </c>
      <c r="C56" s="2">
        <v>41356.589999999997</v>
      </c>
    </row>
    <row r="57" spans="1:3" x14ac:dyDescent="0.25">
      <c r="A57" s="11" t="s">
        <v>36</v>
      </c>
      <c r="B57" s="2">
        <v>0</v>
      </c>
      <c r="C57" s="2">
        <v>0</v>
      </c>
    </row>
    <row r="58" spans="1:3" x14ac:dyDescent="0.25">
      <c r="A58" s="4" t="s">
        <v>37</v>
      </c>
      <c r="B58" s="2">
        <v>0</v>
      </c>
      <c r="C58" s="2">
        <v>0</v>
      </c>
    </row>
    <row r="59" spans="1:3" x14ac:dyDescent="0.25">
      <c r="A59" s="13" t="s">
        <v>543</v>
      </c>
      <c r="B59" s="2">
        <v>0</v>
      </c>
      <c r="C59" s="2">
        <v>0</v>
      </c>
    </row>
    <row r="60" spans="1:3" x14ac:dyDescent="0.25">
      <c r="A60" s="13" t="s">
        <v>544</v>
      </c>
      <c r="B60" s="2">
        <v>0</v>
      </c>
      <c r="C60" s="2">
        <v>0</v>
      </c>
    </row>
    <row r="61" spans="1:3" x14ac:dyDescent="0.25">
      <c r="A61" s="4" t="s">
        <v>38</v>
      </c>
      <c r="B61" s="2">
        <v>0</v>
      </c>
      <c r="C61" s="2">
        <v>0</v>
      </c>
    </row>
    <row r="62" spans="1:3" x14ac:dyDescent="0.25">
      <c r="A62" s="13" t="s">
        <v>545</v>
      </c>
      <c r="B62" s="2">
        <v>0</v>
      </c>
      <c r="C62" s="2">
        <v>0</v>
      </c>
    </row>
    <row r="63" spans="1:3" x14ac:dyDescent="0.25">
      <c r="A63" s="13" t="s">
        <v>546</v>
      </c>
      <c r="B63" s="2">
        <v>0</v>
      </c>
      <c r="C63" s="2">
        <v>0</v>
      </c>
    </row>
    <row r="64" spans="1:3" x14ac:dyDescent="0.25">
      <c r="A64" s="11" t="s">
        <v>39</v>
      </c>
      <c r="B64" s="2">
        <v>46291.51</v>
      </c>
      <c r="C64" s="2">
        <v>41356.589999999997</v>
      </c>
    </row>
    <row r="65" spans="1:3" x14ac:dyDescent="0.25">
      <c r="A65" s="4" t="s">
        <v>40</v>
      </c>
      <c r="B65" s="2">
        <v>172202.02</v>
      </c>
      <c r="C65" s="2">
        <v>172202.02</v>
      </c>
    </row>
    <row r="66" spans="1:3" x14ac:dyDescent="0.25">
      <c r="A66" s="13" t="s">
        <v>547</v>
      </c>
      <c r="B66" s="2">
        <v>164497.09</v>
      </c>
      <c r="C66" s="2">
        <v>164497.09</v>
      </c>
    </row>
    <row r="67" spans="1:3" x14ac:dyDescent="0.25">
      <c r="A67" s="13" t="s">
        <v>548</v>
      </c>
      <c r="B67" s="2">
        <v>7704.93</v>
      </c>
      <c r="C67" s="2">
        <v>7704.93</v>
      </c>
    </row>
    <row r="68" spans="1:3" x14ac:dyDescent="0.25">
      <c r="A68" s="4" t="s">
        <v>41</v>
      </c>
      <c r="B68" s="2">
        <v>125910.51</v>
      </c>
      <c r="C68" s="2">
        <v>130845.43</v>
      </c>
    </row>
    <row r="69" spans="1:3" x14ac:dyDescent="0.25">
      <c r="A69" s="13" t="s">
        <v>549</v>
      </c>
      <c r="B69" s="2">
        <v>118205.58</v>
      </c>
      <c r="C69" s="2">
        <v>123140.5</v>
      </c>
    </row>
    <row r="70" spans="1:3" x14ac:dyDescent="0.25">
      <c r="A70" s="13" t="s">
        <v>550</v>
      </c>
      <c r="B70" s="2">
        <v>7704.93</v>
      </c>
      <c r="C70" s="2">
        <v>7704.93</v>
      </c>
    </row>
    <row r="71" spans="1:3" x14ac:dyDescent="0.25">
      <c r="A71" s="9" t="s">
        <v>42</v>
      </c>
      <c r="B71" s="2">
        <v>0</v>
      </c>
      <c r="C71" s="2">
        <v>0</v>
      </c>
    </row>
    <row r="72" spans="1:3" x14ac:dyDescent="0.25">
      <c r="A72" s="11" t="s">
        <v>43</v>
      </c>
      <c r="B72" s="2">
        <v>56608.72</v>
      </c>
      <c r="C72" s="2">
        <v>56608.72</v>
      </c>
    </row>
    <row r="73" spans="1:3" x14ac:dyDescent="0.25">
      <c r="A73" s="5" t="s">
        <v>551</v>
      </c>
      <c r="B73" s="2">
        <v>0</v>
      </c>
      <c r="C73" s="2">
        <v>0</v>
      </c>
    </row>
    <row r="74" spans="1:3" x14ac:dyDescent="0.25">
      <c r="A74" s="5" t="s">
        <v>552</v>
      </c>
      <c r="B74" s="2">
        <v>56608.72</v>
      </c>
      <c r="C74" s="2">
        <v>56608.72</v>
      </c>
    </row>
    <row r="75" spans="1:3" x14ac:dyDescent="0.25">
      <c r="A75" s="11" t="s">
        <v>44</v>
      </c>
      <c r="B75" s="2">
        <v>56608.72</v>
      </c>
      <c r="C75" s="2">
        <v>56608.72</v>
      </c>
    </row>
    <row r="76" spans="1:3" x14ac:dyDescent="0.25">
      <c r="A76" s="5" t="s">
        <v>553</v>
      </c>
      <c r="B76" s="2">
        <v>0</v>
      </c>
      <c r="C76" s="2">
        <v>0</v>
      </c>
    </row>
    <row r="77" spans="1:3" x14ac:dyDescent="0.25">
      <c r="A77" s="5" t="s">
        <v>554</v>
      </c>
      <c r="B77" s="2">
        <v>56608.72</v>
      </c>
      <c r="C77" s="2">
        <v>56608.72</v>
      </c>
    </row>
    <row r="78" spans="1:3" x14ac:dyDescent="0.25">
      <c r="A78" s="9" t="s">
        <v>45</v>
      </c>
      <c r="B78" s="2">
        <v>0</v>
      </c>
      <c r="C78" s="2">
        <v>0</v>
      </c>
    </row>
    <row r="79" spans="1:3" x14ac:dyDescent="0.25">
      <c r="A79" s="12" t="s">
        <v>46</v>
      </c>
      <c r="B79" s="2">
        <v>21716.77</v>
      </c>
      <c r="C79" s="2">
        <v>21716.77</v>
      </c>
    </row>
    <row r="80" spans="1:3" x14ac:dyDescent="0.25">
      <c r="A80" s="12" t="s">
        <v>47</v>
      </c>
      <c r="B80" s="2">
        <v>21716.77</v>
      </c>
      <c r="C80" s="2">
        <v>21716.77</v>
      </c>
    </row>
    <row r="81" spans="1:3" x14ac:dyDescent="0.25">
      <c r="A81" s="9" t="s">
        <v>48</v>
      </c>
      <c r="B81" s="2">
        <v>0</v>
      </c>
      <c r="C81" s="2">
        <v>0</v>
      </c>
    </row>
    <row r="82" spans="1:3" x14ac:dyDescent="0.25">
      <c r="A82" s="12" t="s">
        <v>49</v>
      </c>
      <c r="B82" s="2">
        <v>105149.63</v>
      </c>
      <c r="C82" s="2">
        <v>106066.16</v>
      </c>
    </row>
    <row r="83" spans="1:3" x14ac:dyDescent="0.25">
      <c r="A83" s="12" t="s">
        <v>50</v>
      </c>
      <c r="B83" s="2">
        <v>105149.63</v>
      </c>
      <c r="C83" s="2">
        <v>106066.16</v>
      </c>
    </row>
    <row r="84" spans="1:3" x14ac:dyDescent="0.25">
      <c r="A84" s="9" t="s">
        <v>51</v>
      </c>
      <c r="B84" s="2">
        <v>17421.25</v>
      </c>
      <c r="C84" s="2">
        <v>10843.75</v>
      </c>
    </row>
    <row r="85" spans="1:3" x14ac:dyDescent="0.25">
      <c r="A85" s="12" t="s">
        <v>52</v>
      </c>
      <c r="B85" s="2">
        <v>96273.32</v>
      </c>
      <c r="C85" s="2">
        <v>96273.32</v>
      </c>
    </row>
    <row r="86" spans="1:3" x14ac:dyDescent="0.25">
      <c r="A86" s="12" t="s">
        <v>53</v>
      </c>
      <c r="B86" s="2">
        <v>78852.070000000007</v>
      </c>
      <c r="C86" s="2">
        <v>85429.57</v>
      </c>
    </row>
    <row r="87" spans="1:3" x14ac:dyDescent="0.25">
      <c r="A87" s="10" t="s">
        <v>54</v>
      </c>
      <c r="B87" s="2">
        <v>0</v>
      </c>
      <c r="C87" s="2">
        <v>0</v>
      </c>
    </row>
    <row r="88" spans="1:3" x14ac:dyDescent="0.25">
      <c r="A88" s="9" t="s">
        <v>55</v>
      </c>
      <c r="B88" s="2">
        <v>299.92</v>
      </c>
      <c r="C88" s="2">
        <v>179.94</v>
      </c>
    </row>
    <row r="89" spans="1:3" x14ac:dyDescent="0.25">
      <c r="A89" s="11" t="s">
        <v>56</v>
      </c>
      <c r="B89" s="2">
        <v>179500.74</v>
      </c>
      <c r="C89" s="2">
        <v>179076.74</v>
      </c>
    </row>
    <row r="90" spans="1:3" x14ac:dyDescent="0.25">
      <c r="A90" s="5" t="s">
        <v>555</v>
      </c>
      <c r="B90" s="2">
        <v>105301.99</v>
      </c>
      <c r="C90" s="2">
        <v>105301.99</v>
      </c>
    </row>
    <row r="91" spans="1:3" x14ac:dyDescent="0.25">
      <c r="A91" s="5" t="s">
        <v>556</v>
      </c>
      <c r="B91" s="2">
        <v>74198.75</v>
      </c>
      <c r="C91" s="2">
        <v>73774.75</v>
      </c>
    </row>
    <row r="92" spans="1:3" x14ac:dyDescent="0.25">
      <c r="A92" s="11" t="s">
        <v>57</v>
      </c>
      <c r="B92" s="2">
        <v>179200.82</v>
      </c>
      <c r="C92" s="2">
        <v>178896.8</v>
      </c>
    </row>
    <row r="93" spans="1:3" x14ac:dyDescent="0.25">
      <c r="A93" s="5" t="s">
        <v>557</v>
      </c>
      <c r="B93" s="2">
        <v>105002.07</v>
      </c>
      <c r="C93" s="2">
        <v>105122.05</v>
      </c>
    </row>
    <row r="94" spans="1:3" x14ac:dyDescent="0.25">
      <c r="A94" s="5" t="s">
        <v>558</v>
      </c>
      <c r="B94" s="2">
        <v>74198.75</v>
      </c>
      <c r="C94" s="2">
        <v>73774.75</v>
      </c>
    </row>
    <row r="95" spans="1:3" x14ac:dyDescent="0.25">
      <c r="A95" s="9" t="s">
        <v>58</v>
      </c>
      <c r="B95" s="2">
        <v>0</v>
      </c>
      <c r="C95" s="2">
        <v>0</v>
      </c>
    </row>
    <row r="96" spans="1:3" x14ac:dyDescent="0.25">
      <c r="A96" s="12" t="s">
        <v>559</v>
      </c>
      <c r="B96" s="2">
        <v>0</v>
      </c>
      <c r="C96" s="2">
        <v>0</v>
      </c>
    </row>
    <row r="97" spans="1:3" x14ac:dyDescent="0.25">
      <c r="A97" s="12" t="s">
        <v>560</v>
      </c>
      <c r="B97" s="2">
        <v>0</v>
      </c>
      <c r="C97" s="2">
        <v>0</v>
      </c>
    </row>
    <row r="98" spans="1:3" x14ac:dyDescent="0.25">
      <c r="A98" s="12" t="s">
        <v>561</v>
      </c>
      <c r="B98" s="2">
        <v>0</v>
      </c>
      <c r="C98" s="2">
        <v>0</v>
      </c>
    </row>
    <row r="99" spans="1:3" x14ac:dyDescent="0.25">
      <c r="A99" s="12" t="s">
        <v>562</v>
      </c>
      <c r="B99" s="2">
        <v>0</v>
      </c>
      <c r="C99" s="2">
        <v>0</v>
      </c>
    </row>
    <row r="100" spans="1:3" x14ac:dyDescent="0.25">
      <c r="A100" s="12" t="s">
        <v>563</v>
      </c>
      <c r="B100" s="2">
        <v>0</v>
      </c>
      <c r="C100" s="2">
        <v>0</v>
      </c>
    </row>
    <row r="101" spans="1:3" x14ac:dyDescent="0.25">
      <c r="A101" s="12" t="s">
        <v>564</v>
      </c>
      <c r="B101" s="2">
        <v>0</v>
      </c>
      <c r="C101" s="2">
        <v>0</v>
      </c>
    </row>
    <row r="102" spans="1:3" x14ac:dyDescent="0.25">
      <c r="A102" s="12" t="s">
        <v>565</v>
      </c>
      <c r="B102" s="2">
        <v>0</v>
      </c>
      <c r="C102" s="2">
        <v>0</v>
      </c>
    </row>
    <row r="103" spans="1:3" x14ac:dyDescent="0.25">
      <c r="A103" s="11" t="s">
        <v>566</v>
      </c>
      <c r="B103" s="2">
        <v>0</v>
      </c>
      <c r="C103" s="2">
        <v>0</v>
      </c>
    </row>
    <row r="104" spans="1:3" x14ac:dyDescent="0.25">
      <c r="A104" s="5" t="s">
        <v>567</v>
      </c>
      <c r="B104" s="2">
        <v>0</v>
      </c>
      <c r="C104" s="2">
        <v>0</v>
      </c>
    </row>
    <row r="105" spans="1:3" x14ac:dyDescent="0.25">
      <c r="A105" s="5" t="s">
        <v>568</v>
      </c>
      <c r="B105" s="2">
        <v>0</v>
      </c>
      <c r="C105" s="2">
        <v>0</v>
      </c>
    </row>
    <row r="106" spans="1:3" x14ac:dyDescent="0.25">
      <c r="A106" s="9" t="s">
        <v>59</v>
      </c>
      <c r="B106" s="2">
        <v>0</v>
      </c>
      <c r="C106" s="2">
        <v>0</v>
      </c>
    </row>
    <row r="107" spans="1:3" x14ac:dyDescent="0.25">
      <c r="A107" s="12" t="s">
        <v>60</v>
      </c>
      <c r="B107" s="2">
        <v>0</v>
      </c>
      <c r="C107" s="2">
        <v>0</v>
      </c>
    </row>
    <row r="108" spans="1:3" x14ac:dyDescent="0.25">
      <c r="A108" s="12" t="s">
        <v>61</v>
      </c>
      <c r="B108" s="2">
        <v>0</v>
      </c>
      <c r="C108" s="2">
        <v>0</v>
      </c>
    </row>
    <row r="109" spans="1:3" x14ac:dyDescent="0.25">
      <c r="A109" s="12" t="s">
        <v>62</v>
      </c>
      <c r="B109" s="2">
        <v>0</v>
      </c>
      <c r="C109" s="2">
        <v>0</v>
      </c>
    </row>
    <row r="110" spans="1:3" x14ac:dyDescent="0.25">
      <c r="A110" s="12" t="s">
        <v>63</v>
      </c>
      <c r="B110" s="2">
        <v>0</v>
      </c>
      <c r="C110" s="2">
        <v>0</v>
      </c>
    </row>
    <row r="111" spans="1:3" x14ac:dyDescent="0.25">
      <c r="A111" s="12" t="s">
        <v>64</v>
      </c>
      <c r="B111" s="2">
        <v>0</v>
      </c>
      <c r="C111" s="2">
        <v>0</v>
      </c>
    </row>
    <row r="112" spans="1:3" x14ac:dyDescent="0.25">
      <c r="A112" s="12" t="s">
        <v>65</v>
      </c>
      <c r="B112" s="2">
        <v>0</v>
      </c>
      <c r="C112" s="2">
        <v>0</v>
      </c>
    </row>
    <row r="113" spans="1:3" x14ac:dyDescent="0.25">
      <c r="A113" s="12" t="s">
        <v>66</v>
      </c>
      <c r="B113" s="2">
        <v>0</v>
      </c>
      <c r="C113" s="2">
        <v>0</v>
      </c>
    </row>
    <row r="114" spans="1:3" x14ac:dyDescent="0.25">
      <c r="A114" s="12" t="s">
        <v>67</v>
      </c>
      <c r="B114" s="2">
        <v>0</v>
      </c>
      <c r="C114" s="2">
        <v>0</v>
      </c>
    </row>
    <row r="115" spans="1:3" x14ac:dyDescent="0.25">
      <c r="A115" s="7" t="s">
        <v>68</v>
      </c>
      <c r="B115" s="2">
        <v>0</v>
      </c>
      <c r="C115" s="2">
        <v>0</v>
      </c>
    </row>
    <row r="116" spans="1:3" x14ac:dyDescent="0.25">
      <c r="A116" s="9" t="s">
        <v>69</v>
      </c>
      <c r="B116" s="2">
        <v>0</v>
      </c>
      <c r="C116" s="2">
        <v>0</v>
      </c>
    </row>
    <row r="117" spans="1:3" x14ac:dyDescent="0.25">
      <c r="A117" s="12" t="s">
        <v>70</v>
      </c>
      <c r="B117" s="2">
        <v>0</v>
      </c>
      <c r="C117" s="2">
        <v>0</v>
      </c>
    </row>
    <row r="118" spans="1:3" x14ac:dyDescent="0.25">
      <c r="A118" s="12" t="s">
        <v>71</v>
      </c>
      <c r="B118" s="2">
        <v>0</v>
      </c>
      <c r="C118" s="2">
        <v>0</v>
      </c>
    </row>
    <row r="119" spans="1:3" x14ac:dyDescent="0.25">
      <c r="A119" s="12" t="s">
        <v>72</v>
      </c>
      <c r="B119" s="2">
        <v>0</v>
      </c>
      <c r="C119" s="2">
        <v>0</v>
      </c>
    </row>
    <row r="120" spans="1:3" x14ac:dyDescent="0.25">
      <c r="A120" s="12" t="s">
        <v>73</v>
      </c>
      <c r="B120" s="2">
        <v>0</v>
      </c>
      <c r="C120" s="2">
        <v>0</v>
      </c>
    </row>
    <row r="121" spans="1:3" x14ac:dyDescent="0.25">
      <c r="A121" s="9" t="s">
        <v>74</v>
      </c>
      <c r="B121" s="2">
        <v>0</v>
      </c>
      <c r="C121" s="2">
        <v>0</v>
      </c>
    </row>
    <row r="122" spans="1:3" x14ac:dyDescent="0.25">
      <c r="A122" s="11" t="s">
        <v>75</v>
      </c>
      <c r="B122" s="2">
        <v>0</v>
      </c>
      <c r="C122" s="2">
        <v>0</v>
      </c>
    </row>
    <row r="123" spans="1:3" x14ac:dyDescent="0.25">
      <c r="A123" s="5" t="s">
        <v>569</v>
      </c>
      <c r="B123" s="2">
        <v>0</v>
      </c>
      <c r="C123" s="2">
        <v>0</v>
      </c>
    </row>
    <row r="124" spans="1:3" x14ac:dyDescent="0.25">
      <c r="A124" s="5" t="s">
        <v>570</v>
      </c>
      <c r="B124" s="2">
        <v>0</v>
      </c>
      <c r="C124" s="2">
        <v>0</v>
      </c>
    </row>
    <row r="125" spans="1:3" x14ac:dyDescent="0.25">
      <c r="A125" s="5" t="s">
        <v>571</v>
      </c>
      <c r="B125" s="2">
        <v>0</v>
      </c>
      <c r="C125" s="2">
        <v>0</v>
      </c>
    </row>
    <row r="126" spans="1:3" x14ac:dyDescent="0.25">
      <c r="A126" s="11" t="s">
        <v>76</v>
      </c>
      <c r="B126" s="2">
        <v>0</v>
      </c>
      <c r="C126" s="2">
        <v>0</v>
      </c>
    </row>
    <row r="127" spans="1:3" x14ac:dyDescent="0.25">
      <c r="A127" s="5" t="s">
        <v>77</v>
      </c>
      <c r="B127" s="2">
        <v>0</v>
      </c>
      <c r="C127" s="2">
        <v>0</v>
      </c>
    </row>
    <row r="128" spans="1:3" x14ac:dyDescent="0.25">
      <c r="A128" s="5" t="s">
        <v>78</v>
      </c>
      <c r="B128" s="2">
        <v>0</v>
      </c>
      <c r="C128" s="2">
        <v>0</v>
      </c>
    </row>
    <row r="129" spans="1:5" x14ac:dyDescent="0.25">
      <c r="A129" s="5" t="s">
        <v>79</v>
      </c>
      <c r="B129" s="2">
        <v>0</v>
      </c>
      <c r="C129" s="2">
        <v>0</v>
      </c>
    </row>
    <row r="130" spans="1:5" x14ac:dyDescent="0.25">
      <c r="A130" s="5" t="s">
        <v>80</v>
      </c>
      <c r="B130" s="2">
        <v>0</v>
      </c>
      <c r="C130" s="2">
        <v>0</v>
      </c>
    </row>
    <row r="131" spans="1:5" x14ac:dyDescent="0.25">
      <c r="A131" s="6" t="s">
        <v>81</v>
      </c>
      <c r="B131" s="2">
        <v>13472609.24</v>
      </c>
      <c r="C131" s="2">
        <v>18547028.800000001</v>
      </c>
    </row>
    <row r="132" spans="1:5" x14ac:dyDescent="0.25">
      <c r="A132" s="7" t="s">
        <v>82</v>
      </c>
      <c r="B132" s="2">
        <v>0</v>
      </c>
      <c r="C132" s="2">
        <v>0</v>
      </c>
    </row>
    <row r="133" spans="1:5" x14ac:dyDescent="0.25">
      <c r="A133" s="9" t="s">
        <v>83</v>
      </c>
      <c r="B133" s="2">
        <v>0</v>
      </c>
      <c r="C133" s="2">
        <v>0</v>
      </c>
    </row>
    <row r="134" spans="1:5" x14ac:dyDescent="0.25">
      <c r="A134" s="12" t="s">
        <v>84</v>
      </c>
      <c r="B134" s="2">
        <v>0</v>
      </c>
      <c r="C134" s="2">
        <v>0</v>
      </c>
    </row>
    <row r="135" spans="1:5" x14ac:dyDescent="0.25">
      <c r="A135" s="12" t="s">
        <v>85</v>
      </c>
      <c r="B135" s="2">
        <v>0</v>
      </c>
      <c r="C135" s="2">
        <v>0</v>
      </c>
    </row>
    <row r="136" spans="1:5" x14ac:dyDescent="0.25">
      <c r="A136" s="12" t="s">
        <v>86</v>
      </c>
      <c r="B136" s="2">
        <v>0</v>
      </c>
      <c r="C136" s="2">
        <v>0</v>
      </c>
      <c r="E136">
        <v>0</v>
      </c>
    </row>
    <row r="137" spans="1:5" x14ac:dyDescent="0.25">
      <c r="A137" s="12" t="s">
        <v>87</v>
      </c>
      <c r="B137" s="2">
        <v>0</v>
      </c>
      <c r="C137" s="2">
        <v>0</v>
      </c>
    </row>
    <row r="138" spans="1:5" x14ac:dyDescent="0.25">
      <c r="A138" s="12" t="s">
        <v>88</v>
      </c>
      <c r="B138" s="2">
        <v>0</v>
      </c>
      <c r="C138" s="2">
        <v>0</v>
      </c>
    </row>
    <row r="139" spans="1:5" x14ac:dyDescent="0.25">
      <c r="A139" s="12" t="s">
        <v>89</v>
      </c>
      <c r="B139" s="2">
        <v>0</v>
      </c>
      <c r="C139" s="2">
        <v>0</v>
      </c>
    </row>
    <row r="140" spans="1:5" x14ac:dyDescent="0.25">
      <c r="A140" s="12" t="s">
        <v>90</v>
      </c>
      <c r="B140" s="2">
        <v>0</v>
      </c>
      <c r="C140" s="2">
        <v>0</v>
      </c>
    </row>
    <row r="141" spans="1:5" x14ac:dyDescent="0.25">
      <c r="A141" s="12" t="s">
        <v>91</v>
      </c>
      <c r="B141" s="2">
        <v>0</v>
      </c>
      <c r="C141" s="2">
        <v>0</v>
      </c>
    </row>
    <row r="142" spans="1:5" x14ac:dyDescent="0.25">
      <c r="A142" s="12" t="s">
        <v>92</v>
      </c>
      <c r="B142" s="2">
        <v>0</v>
      </c>
      <c r="C142" s="2">
        <v>0</v>
      </c>
    </row>
    <row r="143" spans="1:5" x14ac:dyDescent="0.25">
      <c r="A143" s="9" t="s">
        <v>93</v>
      </c>
      <c r="B143" s="2">
        <v>0</v>
      </c>
      <c r="C143" s="2">
        <v>0</v>
      </c>
    </row>
    <row r="144" spans="1:5" x14ac:dyDescent="0.25">
      <c r="A144" s="12" t="s">
        <v>94</v>
      </c>
      <c r="B144" s="2">
        <v>0</v>
      </c>
      <c r="C144" s="2">
        <v>0</v>
      </c>
    </row>
    <row r="145" spans="1:3" x14ac:dyDescent="0.25">
      <c r="A145" s="12" t="s">
        <v>95</v>
      </c>
      <c r="B145" s="2">
        <v>0</v>
      </c>
      <c r="C145" s="2">
        <v>0</v>
      </c>
    </row>
    <row r="146" spans="1:3" x14ac:dyDescent="0.25">
      <c r="A146" s="12" t="s">
        <v>96</v>
      </c>
      <c r="B146" s="2">
        <v>0</v>
      </c>
      <c r="C146" s="2">
        <v>0</v>
      </c>
    </row>
    <row r="147" spans="1:3" x14ac:dyDescent="0.25">
      <c r="A147" s="12" t="s">
        <v>97</v>
      </c>
      <c r="B147" s="2">
        <v>0</v>
      </c>
      <c r="C147" s="2">
        <v>0</v>
      </c>
    </row>
    <row r="148" spans="1:3" x14ac:dyDescent="0.25">
      <c r="A148" s="12" t="s">
        <v>98</v>
      </c>
      <c r="B148" s="2">
        <v>0</v>
      </c>
      <c r="C148" s="2">
        <v>0</v>
      </c>
    </row>
    <row r="149" spans="1:3" x14ac:dyDescent="0.25">
      <c r="A149" s="12" t="s">
        <v>99</v>
      </c>
      <c r="B149" s="2">
        <v>0</v>
      </c>
      <c r="C149" s="2">
        <v>0</v>
      </c>
    </row>
    <row r="150" spans="1:3" x14ac:dyDescent="0.25">
      <c r="A150" s="12" t="s">
        <v>100</v>
      </c>
      <c r="B150" s="2">
        <v>0</v>
      </c>
      <c r="C150" s="2">
        <v>0</v>
      </c>
    </row>
    <row r="151" spans="1:3" x14ac:dyDescent="0.25">
      <c r="A151" s="7" t="s">
        <v>101</v>
      </c>
      <c r="B151" s="2">
        <v>9789475.7200000007</v>
      </c>
      <c r="C151" s="2">
        <v>12880487.32</v>
      </c>
    </row>
    <row r="152" spans="1:3" x14ac:dyDescent="0.25">
      <c r="A152" s="9" t="s">
        <v>102</v>
      </c>
      <c r="B152" s="2">
        <v>492900</v>
      </c>
      <c r="C152" s="2">
        <v>915953.67</v>
      </c>
    </row>
    <row r="153" spans="1:3" x14ac:dyDescent="0.25">
      <c r="A153" s="12" t="s">
        <v>420</v>
      </c>
      <c r="B153" s="2">
        <v>0</v>
      </c>
      <c r="C153" s="2">
        <v>0</v>
      </c>
    </row>
    <row r="154" spans="1:3" x14ac:dyDescent="0.25">
      <c r="A154" s="12" t="s">
        <v>421</v>
      </c>
      <c r="B154" s="2">
        <v>0</v>
      </c>
      <c r="C154" s="2">
        <v>0</v>
      </c>
    </row>
    <row r="155" spans="1:3" x14ac:dyDescent="0.25">
      <c r="A155" s="12" t="s">
        <v>103</v>
      </c>
      <c r="B155" s="2">
        <v>0</v>
      </c>
      <c r="C155" s="2">
        <v>0</v>
      </c>
    </row>
    <row r="156" spans="1:3" x14ac:dyDescent="0.25">
      <c r="A156" s="12" t="s">
        <v>104</v>
      </c>
      <c r="B156" s="2">
        <v>0</v>
      </c>
      <c r="C156" s="2">
        <v>0</v>
      </c>
    </row>
    <row r="157" spans="1:3" x14ac:dyDescent="0.25">
      <c r="A157" s="12" t="s">
        <v>105</v>
      </c>
      <c r="B157" s="2">
        <v>0</v>
      </c>
      <c r="C157" s="2">
        <v>0</v>
      </c>
    </row>
    <row r="158" spans="1:3" x14ac:dyDescent="0.25">
      <c r="A158" s="12" t="s">
        <v>106</v>
      </c>
      <c r="B158" s="2">
        <v>0</v>
      </c>
      <c r="C158" s="2">
        <v>0</v>
      </c>
    </row>
    <row r="159" spans="1:3" x14ac:dyDescent="0.25">
      <c r="A159" s="12" t="s">
        <v>107</v>
      </c>
      <c r="B159" s="2">
        <v>0</v>
      </c>
      <c r="C159" s="2">
        <v>0</v>
      </c>
    </row>
    <row r="160" spans="1:3" x14ac:dyDescent="0.25">
      <c r="A160" s="12" t="s">
        <v>422</v>
      </c>
      <c r="B160" s="2">
        <v>0</v>
      </c>
      <c r="C160" s="2">
        <v>0</v>
      </c>
    </row>
    <row r="161" spans="1:3" x14ac:dyDescent="0.25">
      <c r="A161" s="12" t="s">
        <v>423</v>
      </c>
      <c r="B161" s="2">
        <v>0</v>
      </c>
      <c r="C161" s="2">
        <v>0</v>
      </c>
    </row>
    <row r="162" spans="1:3" x14ac:dyDescent="0.25">
      <c r="A162" s="11" t="s">
        <v>424</v>
      </c>
      <c r="B162" s="2">
        <v>0</v>
      </c>
      <c r="C162" s="2">
        <v>0</v>
      </c>
    </row>
    <row r="163" spans="1:3" x14ac:dyDescent="0.25">
      <c r="A163" s="5" t="s">
        <v>425</v>
      </c>
      <c r="B163" s="2">
        <v>0</v>
      </c>
      <c r="C163" s="2">
        <v>0</v>
      </c>
    </row>
    <row r="164" spans="1:3" x14ac:dyDescent="0.25">
      <c r="A164" s="5" t="s">
        <v>426</v>
      </c>
      <c r="B164" s="2">
        <v>0</v>
      </c>
      <c r="C164" s="2">
        <v>0</v>
      </c>
    </row>
    <row r="165" spans="1:3" x14ac:dyDescent="0.25">
      <c r="A165" s="5" t="s">
        <v>427</v>
      </c>
      <c r="B165" s="2">
        <v>0</v>
      </c>
      <c r="C165" s="2">
        <v>0</v>
      </c>
    </row>
    <row r="166" spans="1:3" x14ac:dyDescent="0.25">
      <c r="A166" s="5" t="s">
        <v>428</v>
      </c>
      <c r="B166" s="2">
        <v>0</v>
      </c>
      <c r="C166" s="2">
        <v>0</v>
      </c>
    </row>
    <row r="167" spans="1:3" x14ac:dyDescent="0.25">
      <c r="A167" s="12" t="s">
        <v>429</v>
      </c>
      <c r="B167" s="2">
        <v>492900</v>
      </c>
      <c r="C167" s="2">
        <v>915953.67</v>
      </c>
    </row>
    <row r="168" spans="1:3" x14ac:dyDescent="0.25">
      <c r="A168" s="9" t="s">
        <v>108</v>
      </c>
      <c r="B168" s="2">
        <v>2826399.24</v>
      </c>
      <c r="C168" s="2">
        <v>1948860.89</v>
      </c>
    </row>
    <row r="169" spans="1:3" x14ac:dyDescent="0.25">
      <c r="A169" s="11" t="s">
        <v>109</v>
      </c>
      <c r="B169" s="2">
        <v>2826399.24</v>
      </c>
      <c r="C169" s="2">
        <v>1948860.89</v>
      </c>
    </row>
    <row r="170" spans="1:3" x14ac:dyDescent="0.25">
      <c r="A170" s="4" t="s">
        <v>430</v>
      </c>
      <c r="B170" s="2">
        <v>650016.80000000005</v>
      </c>
      <c r="C170" s="2">
        <v>82367.38</v>
      </c>
    </row>
    <row r="171" spans="1:3" x14ac:dyDescent="0.25">
      <c r="A171" s="13" t="s">
        <v>572</v>
      </c>
      <c r="B171" s="2">
        <v>650016.80000000005</v>
      </c>
      <c r="C171" s="2">
        <v>82367.38</v>
      </c>
    </row>
    <row r="172" spans="1:3" x14ac:dyDescent="0.25">
      <c r="A172" s="13" t="s">
        <v>573</v>
      </c>
      <c r="B172" s="2">
        <v>0</v>
      </c>
      <c r="C172" s="2">
        <v>0</v>
      </c>
    </row>
    <row r="173" spans="1:3" x14ac:dyDescent="0.25">
      <c r="A173" s="4" t="s">
        <v>431</v>
      </c>
      <c r="B173" s="2">
        <v>0</v>
      </c>
      <c r="C173" s="2">
        <v>0</v>
      </c>
    </row>
    <row r="174" spans="1:3" x14ac:dyDescent="0.25">
      <c r="A174" s="13" t="s">
        <v>574</v>
      </c>
      <c r="B174" s="2">
        <v>0</v>
      </c>
      <c r="C174" s="2">
        <v>0</v>
      </c>
    </row>
    <row r="175" spans="1:3" x14ac:dyDescent="0.25">
      <c r="A175" s="13" t="s">
        <v>575</v>
      </c>
      <c r="B175" s="2">
        <v>0</v>
      </c>
      <c r="C175" s="2">
        <v>0</v>
      </c>
    </row>
    <row r="176" spans="1:3" x14ac:dyDescent="0.25">
      <c r="A176" s="4" t="s">
        <v>432</v>
      </c>
      <c r="B176" s="2">
        <v>0</v>
      </c>
      <c r="C176" s="2">
        <v>0</v>
      </c>
    </row>
    <row r="177" spans="1:3" x14ac:dyDescent="0.25">
      <c r="A177" s="13" t="s">
        <v>576</v>
      </c>
      <c r="B177" s="2">
        <v>0</v>
      </c>
      <c r="C177" s="2">
        <v>0</v>
      </c>
    </row>
    <row r="178" spans="1:3" x14ac:dyDescent="0.25">
      <c r="A178" s="13" t="s">
        <v>577</v>
      </c>
      <c r="B178" s="2">
        <v>0</v>
      </c>
      <c r="C178" s="2">
        <v>0</v>
      </c>
    </row>
    <row r="179" spans="1:3" x14ac:dyDescent="0.25">
      <c r="A179" s="4" t="s">
        <v>433</v>
      </c>
      <c r="B179" s="2">
        <v>0</v>
      </c>
      <c r="C179" s="2">
        <v>0</v>
      </c>
    </row>
    <row r="180" spans="1:3" x14ac:dyDescent="0.25">
      <c r="A180" s="13" t="s">
        <v>578</v>
      </c>
      <c r="B180" s="2">
        <v>0</v>
      </c>
      <c r="C180" s="2">
        <v>0</v>
      </c>
    </row>
    <row r="181" spans="1:3" x14ac:dyDescent="0.25">
      <c r="A181" s="13" t="s">
        <v>579</v>
      </c>
      <c r="B181" s="2">
        <v>0</v>
      </c>
      <c r="C181" s="2">
        <v>0</v>
      </c>
    </row>
    <row r="182" spans="1:3" x14ac:dyDescent="0.25">
      <c r="A182" s="4" t="s">
        <v>434</v>
      </c>
      <c r="B182" s="2">
        <v>2024691.74</v>
      </c>
      <c r="C182" s="2">
        <v>1697822.41</v>
      </c>
    </row>
    <row r="183" spans="1:3" x14ac:dyDescent="0.25">
      <c r="A183" s="13" t="s">
        <v>580</v>
      </c>
      <c r="B183" s="2">
        <v>0</v>
      </c>
      <c r="C183" s="2">
        <v>0</v>
      </c>
    </row>
    <row r="184" spans="1:3" x14ac:dyDescent="0.25">
      <c r="A184" s="13" t="s">
        <v>581</v>
      </c>
      <c r="B184" s="2">
        <v>2024691.74</v>
      </c>
      <c r="C184" s="2">
        <v>1697822.41</v>
      </c>
    </row>
    <row r="185" spans="1:3" x14ac:dyDescent="0.25">
      <c r="A185" s="4" t="s">
        <v>435</v>
      </c>
      <c r="B185" s="2">
        <v>0</v>
      </c>
      <c r="C185" s="2">
        <v>0</v>
      </c>
    </row>
    <row r="186" spans="1:3" x14ac:dyDescent="0.25">
      <c r="A186" s="13" t="s">
        <v>582</v>
      </c>
      <c r="B186" s="2">
        <v>0</v>
      </c>
      <c r="C186" s="2">
        <v>0</v>
      </c>
    </row>
    <row r="187" spans="1:3" x14ac:dyDescent="0.25">
      <c r="A187" s="13" t="s">
        <v>583</v>
      </c>
      <c r="B187" s="2">
        <v>0</v>
      </c>
      <c r="C187" s="2">
        <v>0</v>
      </c>
    </row>
    <row r="188" spans="1:3" x14ac:dyDescent="0.25">
      <c r="A188" s="4" t="s">
        <v>436</v>
      </c>
      <c r="B188" s="2">
        <v>151690.70000000001</v>
      </c>
      <c r="C188" s="2">
        <v>168671.1</v>
      </c>
    </row>
    <row r="189" spans="1:3" x14ac:dyDescent="0.25">
      <c r="A189" s="13" t="s">
        <v>584</v>
      </c>
      <c r="B189" s="2">
        <v>151690.70000000001</v>
      </c>
      <c r="C189" s="2">
        <v>168671.1</v>
      </c>
    </row>
    <row r="190" spans="1:3" x14ac:dyDescent="0.25">
      <c r="A190" s="13" t="s">
        <v>585</v>
      </c>
      <c r="B190" s="2">
        <v>0</v>
      </c>
      <c r="C190" s="2">
        <v>0</v>
      </c>
    </row>
    <row r="191" spans="1:3" x14ac:dyDescent="0.25">
      <c r="A191" s="13" t="s">
        <v>586</v>
      </c>
      <c r="B191" s="2">
        <v>0</v>
      </c>
      <c r="C191" s="2">
        <v>0</v>
      </c>
    </row>
    <row r="192" spans="1:3" x14ac:dyDescent="0.25">
      <c r="A192" s="4" t="s">
        <v>437</v>
      </c>
      <c r="B192" s="2">
        <v>0</v>
      </c>
      <c r="C192" s="2">
        <v>0</v>
      </c>
    </row>
    <row r="193" spans="1:3" x14ac:dyDescent="0.25">
      <c r="A193" s="13" t="s">
        <v>587</v>
      </c>
      <c r="B193" s="2">
        <v>0</v>
      </c>
      <c r="C193" s="2">
        <v>0</v>
      </c>
    </row>
    <row r="194" spans="1:3" x14ac:dyDescent="0.25">
      <c r="A194" s="13" t="s">
        <v>588</v>
      </c>
      <c r="B194" s="2">
        <v>0</v>
      </c>
      <c r="C194" s="2">
        <v>0</v>
      </c>
    </row>
    <row r="195" spans="1:3" x14ac:dyDescent="0.25">
      <c r="A195" s="4" t="s">
        <v>438</v>
      </c>
      <c r="B195" s="2">
        <v>0</v>
      </c>
      <c r="C195" s="2">
        <v>0</v>
      </c>
    </row>
    <row r="196" spans="1:3" x14ac:dyDescent="0.25">
      <c r="A196" s="13" t="s">
        <v>589</v>
      </c>
      <c r="B196" s="2">
        <v>0</v>
      </c>
      <c r="C196" s="2">
        <v>0</v>
      </c>
    </row>
    <row r="197" spans="1:3" x14ac:dyDescent="0.25">
      <c r="A197" s="13" t="s">
        <v>590</v>
      </c>
      <c r="B197" s="2">
        <v>0</v>
      </c>
      <c r="C197" s="2">
        <v>0</v>
      </c>
    </row>
    <row r="198" spans="1:3" x14ac:dyDescent="0.25">
      <c r="A198" s="4" t="s">
        <v>439</v>
      </c>
      <c r="B198" s="2">
        <v>0</v>
      </c>
      <c r="C198" s="2">
        <v>0</v>
      </c>
    </row>
    <row r="199" spans="1:3" x14ac:dyDescent="0.25">
      <c r="A199" s="13" t="s">
        <v>591</v>
      </c>
      <c r="B199" s="2">
        <v>0</v>
      </c>
      <c r="C199" s="2">
        <v>0</v>
      </c>
    </row>
    <row r="200" spans="1:3" x14ac:dyDescent="0.25">
      <c r="A200" s="13" t="s">
        <v>592</v>
      </c>
      <c r="B200" s="2">
        <v>0</v>
      </c>
      <c r="C200" s="2">
        <v>0</v>
      </c>
    </row>
    <row r="201" spans="1:3" x14ac:dyDescent="0.25">
      <c r="A201" s="11" t="s">
        <v>110</v>
      </c>
      <c r="B201" s="2">
        <v>0</v>
      </c>
      <c r="C201" s="2">
        <v>0</v>
      </c>
    </row>
    <row r="202" spans="1:3" x14ac:dyDescent="0.25">
      <c r="A202" s="4" t="s">
        <v>111</v>
      </c>
      <c r="B202" s="2">
        <v>0</v>
      </c>
      <c r="C202" s="2">
        <v>0</v>
      </c>
    </row>
    <row r="203" spans="1:3" x14ac:dyDescent="0.25">
      <c r="A203" s="13" t="s">
        <v>593</v>
      </c>
      <c r="B203" s="2">
        <v>0</v>
      </c>
      <c r="C203" s="2">
        <v>0</v>
      </c>
    </row>
    <row r="204" spans="1:3" x14ac:dyDescent="0.25">
      <c r="A204" s="13" t="s">
        <v>594</v>
      </c>
      <c r="B204" s="2">
        <v>0</v>
      </c>
      <c r="C204" s="2">
        <v>0</v>
      </c>
    </row>
    <row r="205" spans="1:3" x14ac:dyDescent="0.25">
      <c r="A205" s="13" t="s">
        <v>595</v>
      </c>
      <c r="B205" s="2">
        <v>0</v>
      </c>
      <c r="C205" s="2">
        <v>0</v>
      </c>
    </row>
    <row r="206" spans="1:3" x14ac:dyDescent="0.25">
      <c r="A206" s="13" t="s">
        <v>596</v>
      </c>
      <c r="B206" s="2">
        <v>0</v>
      </c>
      <c r="C206" s="2">
        <v>0</v>
      </c>
    </row>
    <row r="207" spans="1:3" x14ac:dyDescent="0.25">
      <c r="A207" s="4" t="s">
        <v>618</v>
      </c>
      <c r="B207" s="2">
        <v>0</v>
      </c>
      <c r="C207" s="2">
        <v>0</v>
      </c>
    </row>
    <row r="208" spans="1:3" x14ac:dyDescent="0.25">
      <c r="A208" s="13" t="s">
        <v>597</v>
      </c>
      <c r="B208" s="2">
        <v>0</v>
      </c>
      <c r="C208" s="2">
        <v>0</v>
      </c>
    </row>
    <row r="209" spans="1:3" x14ac:dyDescent="0.25">
      <c r="A209" s="13" t="s">
        <v>619</v>
      </c>
      <c r="B209" s="2">
        <v>0</v>
      </c>
      <c r="C209" s="2">
        <v>0</v>
      </c>
    </row>
    <row r="210" spans="1:3" x14ac:dyDescent="0.25">
      <c r="A210" s="4" t="s">
        <v>112</v>
      </c>
      <c r="B210" s="2">
        <v>0</v>
      </c>
      <c r="C210" s="2">
        <v>0</v>
      </c>
    </row>
    <row r="211" spans="1:3" x14ac:dyDescent="0.25">
      <c r="A211" s="13" t="s">
        <v>598</v>
      </c>
      <c r="B211" s="2">
        <v>0</v>
      </c>
      <c r="C211" s="2">
        <v>0</v>
      </c>
    </row>
    <row r="212" spans="1:3" x14ac:dyDescent="0.25">
      <c r="A212" s="13" t="s">
        <v>599</v>
      </c>
      <c r="B212" s="2">
        <v>0</v>
      </c>
      <c r="C212" s="2">
        <v>0</v>
      </c>
    </row>
    <row r="213" spans="1:3" x14ac:dyDescent="0.25">
      <c r="A213" s="4" t="s">
        <v>440</v>
      </c>
      <c r="B213" s="2">
        <v>0</v>
      </c>
      <c r="C213" s="2">
        <v>0</v>
      </c>
    </row>
    <row r="214" spans="1:3" x14ac:dyDescent="0.25">
      <c r="A214" s="13" t="s">
        <v>600</v>
      </c>
      <c r="B214" s="2">
        <v>0</v>
      </c>
      <c r="C214" s="2">
        <v>0</v>
      </c>
    </row>
    <row r="215" spans="1:3" x14ac:dyDescent="0.25">
      <c r="A215" s="13" t="s">
        <v>601</v>
      </c>
      <c r="B215" s="2">
        <v>0</v>
      </c>
      <c r="C215" s="2">
        <v>0</v>
      </c>
    </row>
    <row r="216" spans="1:3" x14ac:dyDescent="0.25">
      <c r="A216" s="4" t="s">
        <v>441</v>
      </c>
      <c r="B216" s="2">
        <v>0</v>
      </c>
      <c r="C216" s="2">
        <v>0</v>
      </c>
    </row>
    <row r="217" spans="1:3" x14ac:dyDescent="0.25">
      <c r="A217" s="13" t="s">
        <v>602</v>
      </c>
      <c r="B217" s="2">
        <v>0</v>
      </c>
      <c r="C217" s="2">
        <v>0</v>
      </c>
    </row>
    <row r="218" spans="1:3" x14ac:dyDescent="0.25">
      <c r="A218" s="13" t="s">
        <v>603</v>
      </c>
      <c r="B218" s="2">
        <v>0</v>
      </c>
      <c r="C218" s="2">
        <v>0</v>
      </c>
    </row>
    <row r="219" spans="1:3" x14ac:dyDescent="0.25">
      <c r="A219" s="4" t="s">
        <v>442</v>
      </c>
      <c r="B219" s="2">
        <v>0</v>
      </c>
      <c r="C219" s="2">
        <v>0</v>
      </c>
    </row>
    <row r="220" spans="1:3" x14ac:dyDescent="0.25">
      <c r="A220" s="13" t="s">
        <v>604</v>
      </c>
      <c r="B220" s="2">
        <v>0</v>
      </c>
      <c r="C220" s="2">
        <v>0</v>
      </c>
    </row>
    <row r="221" spans="1:3" x14ac:dyDescent="0.25">
      <c r="A221" s="13" t="s">
        <v>605</v>
      </c>
      <c r="B221" s="2">
        <v>0</v>
      </c>
      <c r="C221" s="2">
        <v>0</v>
      </c>
    </row>
    <row r="222" spans="1:3" x14ac:dyDescent="0.25">
      <c r="A222" s="12" t="s">
        <v>443</v>
      </c>
      <c r="B222" s="2">
        <v>0</v>
      </c>
      <c r="C222" s="2">
        <v>0</v>
      </c>
    </row>
    <row r="223" spans="1:3" x14ac:dyDescent="0.25">
      <c r="A223" s="11" t="s">
        <v>444</v>
      </c>
      <c r="B223" s="2">
        <v>0</v>
      </c>
      <c r="C223" s="2">
        <v>0</v>
      </c>
    </row>
    <row r="224" spans="1:3" x14ac:dyDescent="0.25">
      <c r="A224" s="5" t="s">
        <v>606</v>
      </c>
      <c r="B224" s="2">
        <v>0</v>
      </c>
      <c r="C224" s="2">
        <v>0</v>
      </c>
    </row>
    <row r="225" spans="1:3" x14ac:dyDescent="0.25">
      <c r="A225" s="5" t="s">
        <v>607</v>
      </c>
      <c r="B225" s="2">
        <v>0</v>
      </c>
      <c r="C225" s="2">
        <v>0</v>
      </c>
    </row>
    <row r="226" spans="1:3" x14ac:dyDescent="0.25">
      <c r="A226" s="10" t="s">
        <v>113</v>
      </c>
      <c r="B226" s="2">
        <v>4151047.68</v>
      </c>
      <c r="C226" s="2">
        <v>4771149.6500000004</v>
      </c>
    </row>
    <row r="227" spans="1:3" x14ac:dyDescent="0.25">
      <c r="A227" s="9" t="s">
        <v>114</v>
      </c>
      <c r="B227" s="2">
        <v>0</v>
      </c>
      <c r="C227" s="2">
        <v>0</v>
      </c>
    </row>
    <row r="228" spans="1:3" x14ac:dyDescent="0.25">
      <c r="A228" s="11" t="s">
        <v>115</v>
      </c>
      <c r="B228" s="2">
        <v>0</v>
      </c>
      <c r="C228" s="2">
        <v>0</v>
      </c>
    </row>
    <row r="229" spans="1:3" x14ac:dyDescent="0.25">
      <c r="A229" s="5" t="s">
        <v>116</v>
      </c>
      <c r="B229" s="2">
        <v>0</v>
      </c>
      <c r="C229" s="2">
        <v>0</v>
      </c>
    </row>
    <row r="230" spans="1:3" ht="25.5" x14ac:dyDescent="0.25">
      <c r="A230" s="19" t="s">
        <v>117</v>
      </c>
      <c r="B230" s="2">
        <v>0</v>
      </c>
      <c r="C230" s="2">
        <v>0</v>
      </c>
    </row>
    <row r="231" spans="1:3" x14ac:dyDescent="0.25">
      <c r="A231" s="5" t="s">
        <v>118</v>
      </c>
      <c r="B231" s="2">
        <v>0</v>
      </c>
      <c r="C231" s="2">
        <v>0</v>
      </c>
    </row>
    <row r="232" spans="1:3" x14ac:dyDescent="0.25">
      <c r="A232" s="12" t="s">
        <v>119</v>
      </c>
      <c r="B232" s="2">
        <v>0</v>
      </c>
      <c r="C232" s="2">
        <v>0</v>
      </c>
    </row>
    <row r="233" spans="1:3" x14ac:dyDescent="0.25">
      <c r="A233" s="12" t="s">
        <v>445</v>
      </c>
      <c r="B233" s="2">
        <v>0</v>
      </c>
      <c r="C233" s="2">
        <v>0</v>
      </c>
    </row>
    <row r="234" spans="1:3" x14ac:dyDescent="0.25">
      <c r="A234" s="12" t="s">
        <v>446</v>
      </c>
      <c r="B234" s="2">
        <v>0</v>
      </c>
      <c r="C234" s="2">
        <v>0</v>
      </c>
    </row>
    <row r="235" spans="1:3" x14ac:dyDescent="0.25">
      <c r="A235" s="12" t="s">
        <v>620</v>
      </c>
      <c r="B235" s="2">
        <v>0</v>
      </c>
      <c r="C235" s="2">
        <v>0</v>
      </c>
    </row>
    <row r="236" spans="1:3" x14ac:dyDescent="0.25">
      <c r="A236" s="9" t="s">
        <v>120</v>
      </c>
      <c r="B236" s="2">
        <v>0</v>
      </c>
      <c r="C236" s="2">
        <v>0</v>
      </c>
    </row>
    <row r="237" spans="1:3" x14ac:dyDescent="0.25">
      <c r="A237" s="12" t="s">
        <v>121</v>
      </c>
      <c r="B237" s="2">
        <v>0</v>
      </c>
      <c r="C237" s="2">
        <v>0</v>
      </c>
    </row>
    <row r="238" spans="1:3" x14ac:dyDescent="0.25">
      <c r="A238" s="12" t="s">
        <v>122</v>
      </c>
      <c r="B238" s="2">
        <v>0</v>
      </c>
      <c r="C238" s="2">
        <v>0</v>
      </c>
    </row>
    <row r="239" spans="1:3" x14ac:dyDescent="0.25">
      <c r="A239" s="12" t="s">
        <v>123</v>
      </c>
      <c r="B239" s="2">
        <v>0</v>
      </c>
      <c r="C239" s="2">
        <v>0</v>
      </c>
    </row>
    <row r="240" spans="1:3" x14ac:dyDescent="0.25">
      <c r="A240" s="10" t="s">
        <v>124</v>
      </c>
      <c r="B240" s="2">
        <v>0</v>
      </c>
      <c r="C240" s="2">
        <v>0</v>
      </c>
    </row>
    <row r="241" spans="1:3" x14ac:dyDescent="0.25">
      <c r="A241" s="9" t="s">
        <v>125</v>
      </c>
      <c r="B241" s="2">
        <v>2319128.7999999998</v>
      </c>
      <c r="C241" s="2">
        <v>5244523.1100000003</v>
      </c>
    </row>
    <row r="242" spans="1:3" x14ac:dyDescent="0.25">
      <c r="A242" s="11" t="s">
        <v>126</v>
      </c>
      <c r="B242" s="2">
        <v>372541.58</v>
      </c>
      <c r="C242" s="2">
        <v>385914.3</v>
      </c>
    </row>
    <row r="243" spans="1:3" x14ac:dyDescent="0.25">
      <c r="A243" s="5" t="s">
        <v>608</v>
      </c>
      <c r="B243" s="2">
        <v>372541.58</v>
      </c>
      <c r="C243" s="2">
        <v>385914.3</v>
      </c>
    </row>
    <row r="244" spans="1:3" x14ac:dyDescent="0.25">
      <c r="A244" s="5" t="s">
        <v>609</v>
      </c>
      <c r="B244" s="2">
        <v>0</v>
      </c>
      <c r="C244" s="2">
        <v>0</v>
      </c>
    </row>
    <row r="245" spans="1:3" x14ac:dyDescent="0.25">
      <c r="A245" s="12" t="s">
        <v>127</v>
      </c>
      <c r="B245" s="2">
        <v>0</v>
      </c>
      <c r="C245" s="2">
        <v>0</v>
      </c>
    </row>
    <row r="246" spans="1:3" x14ac:dyDescent="0.25">
      <c r="A246" s="12" t="s">
        <v>128</v>
      </c>
      <c r="B246" s="2">
        <v>1122285.1499999999</v>
      </c>
      <c r="C246" s="2">
        <v>3942185.43</v>
      </c>
    </row>
    <row r="247" spans="1:3" x14ac:dyDescent="0.25">
      <c r="A247" s="12" t="s">
        <v>129</v>
      </c>
      <c r="B247" s="2">
        <v>0</v>
      </c>
      <c r="C247" s="2">
        <v>0</v>
      </c>
    </row>
    <row r="248" spans="1:3" x14ac:dyDescent="0.25">
      <c r="A248" s="11" t="s">
        <v>130</v>
      </c>
      <c r="B248" s="2">
        <v>824302.07</v>
      </c>
      <c r="C248" s="2">
        <v>916423.38</v>
      </c>
    </row>
    <row r="249" spans="1:3" x14ac:dyDescent="0.25">
      <c r="A249" s="4" t="s">
        <v>131</v>
      </c>
      <c r="B249" s="2">
        <v>824302.07</v>
      </c>
      <c r="C249" s="2">
        <v>916423.38</v>
      </c>
    </row>
    <row r="250" spans="1:3" x14ac:dyDescent="0.25">
      <c r="A250" s="13" t="s">
        <v>621</v>
      </c>
      <c r="B250" s="2">
        <v>824302.07</v>
      </c>
      <c r="C250" s="2">
        <v>916423.38</v>
      </c>
    </row>
    <row r="251" spans="1:3" x14ac:dyDescent="0.25">
      <c r="A251" s="13" t="s">
        <v>610</v>
      </c>
      <c r="B251" s="2">
        <v>0</v>
      </c>
      <c r="C251" s="2">
        <v>0</v>
      </c>
    </row>
    <row r="252" spans="1:3" x14ac:dyDescent="0.25">
      <c r="A252" s="5" t="s">
        <v>447</v>
      </c>
      <c r="B252" s="2">
        <v>0</v>
      </c>
      <c r="C252" s="2">
        <v>0</v>
      </c>
    </row>
    <row r="253" spans="1:3" x14ac:dyDescent="0.25">
      <c r="A253" s="11" t="s">
        <v>448</v>
      </c>
      <c r="B253" s="2">
        <v>0</v>
      </c>
      <c r="C253" s="2">
        <v>0</v>
      </c>
    </row>
    <row r="254" spans="1:3" x14ac:dyDescent="0.25">
      <c r="A254" s="5" t="s">
        <v>611</v>
      </c>
      <c r="B254" s="2">
        <v>0</v>
      </c>
      <c r="C254" s="2">
        <v>0</v>
      </c>
    </row>
    <row r="255" spans="1:3" x14ac:dyDescent="0.25">
      <c r="A255" s="5" t="s">
        <v>612</v>
      </c>
      <c r="B255" s="2">
        <v>0</v>
      </c>
      <c r="C255" s="2">
        <v>0</v>
      </c>
    </row>
    <row r="256" spans="1:3" x14ac:dyDescent="0.25">
      <c r="A256" s="7" t="s">
        <v>132</v>
      </c>
      <c r="B256" s="2">
        <v>0</v>
      </c>
      <c r="C256" s="2">
        <v>0</v>
      </c>
    </row>
    <row r="257" spans="1:3" x14ac:dyDescent="0.25">
      <c r="A257" s="10" t="s">
        <v>133</v>
      </c>
      <c r="B257" s="2">
        <v>0</v>
      </c>
      <c r="C257" s="2">
        <v>0</v>
      </c>
    </row>
    <row r="258" spans="1:3" x14ac:dyDescent="0.25">
      <c r="A258" s="10" t="s">
        <v>134</v>
      </c>
      <c r="B258" s="2">
        <v>0</v>
      </c>
      <c r="C258" s="2">
        <v>0</v>
      </c>
    </row>
    <row r="259" spans="1:3" x14ac:dyDescent="0.25">
      <c r="A259" s="7" t="s">
        <v>135</v>
      </c>
      <c r="B259" s="2">
        <v>3683133.52</v>
      </c>
      <c r="C259" s="2">
        <v>5666541.4800000004</v>
      </c>
    </row>
    <row r="260" spans="1:3" x14ac:dyDescent="0.25">
      <c r="A260" s="10" t="s">
        <v>136</v>
      </c>
      <c r="B260" s="2">
        <v>0</v>
      </c>
      <c r="C260" s="2">
        <v>1957.68</v>
      </c>
    </row>
    <row r="261" spans="1:3" x14ac:dyDescent="0.25">
      <c r="A261" s="10" t="s">
        <v>137</v>
      </c>
      <c r="B261" s="2">
        <v>3683133.52</v>
      </c>
      <c r="C261" s="2">
        <v>5664583.7999999998</v>
      </c>
    </row>
    <row r="262" spans="1:3" x14ac:dyDescent="0.25">
      <c r="A262" s="10" t="s">
        <v>138</v>
      </c>
      <c r="B262" s="2">
        <v>0</v>
      </c>
      <c r="C262" s="2">
        <v>0</v>
      </c>
    </row>
    <row r="263" spans="1:3" x14ac:dyDescent="0.25">
      <c r="A263" s="10" t="s">
        <v>139</v>
      </c>
      <c r="B263" s="2">
        <v>0</v>
      </c>
      <c r="C263" s="2">
        <v>0</v>
      </c>
    </row>
    <row r="264" spans="1:3" x14ac:dyDescent="0.25">
      <c r="A264" s="6" t="s">
        <v>140</v>
      </c>
      <c r="B264" s="2">
        <v>0</v>
      </c>
      <c r="C264" s="2">
        <v>0</v>
      </c>
    </row>
    <row r="265" spans="1:3" x14ac:dyDescent="0.25">
      <c r="A265" s="7" t="s">
        <v>141</v>
      </c>
      <c r="B265" s="2">
        <v>0</v>
      </c>
      <c r="C265" s="2">
        <v>0</v>
      </c>
    </row>
    <row r="266" spans="1:3" x14ac:dyDescent="0.25">
      <c r="A266" s="10" t="s">
        <v>142</v>
      </c>
      <c r="B266" s="2">
        <v>0</v>
      </c>
      <c r="C266" s="2">
        <v>0</v>
      </c>
    </row>
    <row r="267" spans="1:3" x14ac:dyDescent="0.25">
      <c r="A267" s="10" t="s">
        <v>143</v>
      </c>
      <c r="B267" s="2">
        <v>0</v>
      </c>
      <c r="C267" s="2">
        <v>0</v>
      </c>
    </row>
    <row r="268" spans="1:3" x14ac:dyDescent="0.25">
      <c r="A268" s="7" t="s">
        <v>144</v>
      </c>
      <c r="B268" s="2">
        <v>0</v>
      </c>
      <c r="C268" s="2">
        <v>0</v>
      </c>
    </row>
    <row r="269" spans="1:3" x14ac:dyDescent="0.25">
      <c r="A269" s="10" t="s">
        <v>145</v>
      </c>
      <c r="B269" s="2">
        <v>0</v>
      </c>
      <c r="C269" s="2">
        <v>0</v>
      </c>
    </row>
    <row r="270" spans="1:3" x14ac:dyDescent="0.25">
      <c r="A270" s="10" t="s">
        <v>146</v>
      </c>
      <c r="B270" s="2">
        <v>0</v>
      </c>
      <c r="C270" s="2">
        <v>0</v>
      </c>
    </row>
    <row r="271" spans="1:3" x14ac:dyDescent="0.25">
      <c r="A271" s="265" t="s">
        <v>449</v>
      </c>
      <c r="B271" s="2">
        <v>0</v>
      </c>
      <c r="C271" s="2">
        <v>0</v>
      </c>
    </row>
    <row r="272" spans="1:3" x14ac:dyDescent="0.25">
      <c r="A272" s="17" t="s">
        <v>450</v>
      </c>
      <c r="B272" s="2">
        <v>0</v>
      </c>
      <c r="C272" s="2">
        <v>0</v>
      </c>
    </row>
    <row r="273" spans="1:3" x14ac:dyDescent="0.25">
      <c r="A273" s="17" t="s">
        <v>451</v>
      </c>
      <c r="B273" s="2">
        <v>0</v>
      </c>
      <c r="C273" s="2">
        <v>0</v>
      </c>
    </row>
    <row r="274" spans="1:3" x14ac:dyDescent="0.25">
      <c r="A274" s="17" t="s">
        <v>452</v>
      </c>
      <c r="B274" s="2">
        <v>0</v>
      </c>
      <c r="C274" s="2">
        <v>0</v>
      </c>
    </row>
    <row r="275" spans="1:3" x14ac:dyDescent="0.25">
      <c r="A275" s="17" t="s">
        <v>453</v>
      </c>
      <c r="B275" s="2">
        <v>0</v>
      </c>
      <c r="C275" s="2">
        <v>0</v>
      </c>
    </row>
    <row r="276" spans="1:3" x14ac:dyDescent="0.25">
      <c r="A276" s="17" t="s">
        <v>454</v>
      </c>
      <c r="B276" s="2">
        <v>0</v>
      </c>
      <c r="C276" s="2">
        <v>0</v>
      </c>
    </row>
    <row r="277" spans="1:3" x14ac:dyDescent="0.25">
      <c r="A277" s="265" t="s">
        <v>147</v>
      </c>
      <c r="B277" s="2">
        <v>13874624.960000001</v>
      </c>
      <c r="C277" s="2">
        <v>18917693.59</v>
      </c>
    </row>
    <row r="278" spans="1:3" x14ac:dyDescent="0.25">
      <c r="A278" s="6" t="s">
        <v>148</v>
      </c>
      <c r="B278" s="2">
        <v>1294274.73</v>
      </c>
      <c r="C278" s="2">
        <v>1274723.31</v>
      </c>
    </row>
    <row r="279" spans="1:3" x14ac:dyDescent="0.25">
      <c r="A279" s="8" t="s">
        <v>149</v>
      </c>
      <c r="B279" s="2">
        <v>916597.28</v>
      </c>
      <c r="C279" s="2">
        <v>916597.28</v>
      </c>
    </row>
    <row r="280" spans="1:3" x14ac:dyDescent="0.25">
      <c r="A280" s="7" t="s">
        <v>150</v>
      </c>
      <c r="B280" s="2">
        <v>117199.92</v>
      </c>
      <c r="C280" s="2">
        <v>108279.94</v>
      </c>
    </row>
    <row r="281" spans="1:3" x14ac:dyDescent="0.25">
      <c r="A281" s="10" t="s">
        <v>151</v>
      </c>
      <c r="B281" s="2">
        <v>0</v>
      </c>
      <c r="C281" s="2">
        <v>0</v>
      </c>
    </row>
    <row r="282" spans="1:3" x14ac:dyDescent="0.25">
      <c r="A282" s="9" t="s">
        <v>152</v>
      </c>
      <c r="B282" s="2">
        <v>0</v>
      </c>
      <c r="C282" s="2">
        <v>0</v>
      </c>
    </row>
    <row r="283" spans="1:3" x14ac:dyDescent="0.25">
      <c r="A283" s="11" t="s">
        <v>153</v>
      </c>
      <c r="B283" s="2">
        <v>0</v>
      </c>
      <c r="C283" s="2">
        <v>0</v>
      </c>
    </row>
    <row r="284" spans="1:3" x14ac:dyDescent="0.25">
      <c r="A284" s="5" t="s">
        <v>486</v>
      </c>
      <c r="B284" s="2">
        <v>0</v>
      </c>
      <c r="C284" s="2">
        <v>0</v>
      </c>
    </row>
    <row r="285" spans="1:3" x14ac:dyDescent="0.25">
      <c r="A285" s="5" t="s">
        <v>487</v>
      </c>
      <c r="B285" s="2">
        <v>0</v>
      </c>
      <c r="C285" s="2">
        <v>0</v>
      </c>
    </row>
    <row r="286" spans="1:3" x14ac:dyDescent="0.25">
      <c r="A286" s="11" t="s">
        <v>154</v>
      </c>
      <c r="B286" s="2">
        <v>0</v>
      </c>
      <c r="C286" s="2">
        <v>0</v>
      </c>
    </row>
    <row r="287" spans="1:3" x14ac:dyDescent="0.25">
      <c r="A287" s="5" t="s">
        <v>488</v>
      </c>
      <c r="B287" s="2">
        <v>0</v>
      </c>
      <c r="C287" s="2">
        <v>0</v>
      </c>
    </row>
    <row r="288" spans="1:3" x14ac:dyDescent="0.25">
      <c r="A288" s="5" t="s">
        <v>489</v>
      </c>
      <c r="B288" s="2">
        <v>0</v>
      </c>
      <c r="C288" s="2">
        <v>0</v>
      </c>
    </row>
    <row r="289" spans="1:3" x14ac:dyDescent="0.25">
      <c r="A289" s="11" t="s">
        <v>155</v>
      </c>
      <c r="B289" s="2">
        <v>0</v>
      </c>
      <c r="C289" s="2">
        <v>0</v>
      </c>
    </row>
    <row r="290" spans="1:3" x14ac:dyDescent="0.25">
      <c r="A290" s="5" t="s">
        <v>490</v>
      </c>
      <c r="B290" s="2">
        <v>0</v>
      </c>
      <c r="C290" s="2">
        <v>0</v>
      </c>
    </row>
    <row r="291" spans="1:3" x14ac:dyDescent="0.25">
      <c r="A291" s="5" t="s">
        <v>491</v>
      </c>
      <c r="B291" s="2">
        <v>0</v>
      </c>
      <c r="C291" s="2">
        <v>0</v>
      </c>
    </row>
    <row r="292" spans="1:3" x14ac:dyDescent="0.25">
      <c r="A292" s="9" t="s">
        <v>156</v>
      </c>
      <c r="B292" s="2">
        <v>117199.92</v>
      </c>
      <c r="C292" s="2">
        <v>108279.94</v>
      </c>
    </row>
    <row r="293" spans="1:3" x14ac:dyDescent="0.25">
      <c r="A293" s="12" t="s">
        <v>622</v>
      </c>
      <c r="B293" s="2">
        <v>0</v>
      </c>
      <c r="C293" s="2">
        <v>0</v>
      </c>
    </row>
    <row r="294" spans="1:3" x14ac:dyDescent="0.25">
      <c r="A294" s="12" t="s">
        <v>492</v>
      </c>
      <c r="B294" s="2">
        <v>0</v>
      </c>
      <c r="C294" s="2">
        <v>0</v>
      </c>
    </row>
    <row r="295" spans="1:3" x14ac:dyDescent="0.25">
      <c r="A295" s="12" t="s">
        <v>493</v>
      </c>
      <c r="B295" s="2">
        <v>0</v>
      </c>
      <c r="C295" s="2">
        <v>0</v>
      </c>
    </row>
    <row r="296" spans="1:3" x14ac:dyDescent="0.25">
      <c r="A296" s="12" t="s">
        <v>494</v>
      </c>
      <c r="B296" s="2">
        <v>117199.92</v>
      </c>
      <c r="C296" s="2">
        <v>108279.94</v>
      </c>
    </row>
    <row r="297" spans="1:3" x14ac:dyDescent="0.25">
      <c r="A297" s="10" t="s">
        <v>157</v>
      </c>
      <c r="B297" s="2">
        <v>0</v>
      </c>
      <c r="C297" s="2">
        <v>0</v>
      </c>
    </row>
    <row r="298" spans="1:3" x14ac:dyDescent="0.25">
      <c r="A298" s="9" t="s">
        <v>158</v>
      </c>
      <c r="B298" s="2">
        <v>0</v>
      </c>
      <c r="C298" s="2">
        <v>0</v>
      </c>
    </row>
    <row r="299" spans="1:3" x14ac:dyDescent="0.25">
      <c r="A299" s="12" t="s">
        <v>495</v>
      </c>
      <c r="B299" s="2">
        <v>0</v>
      </c>
      <c r="C299" s="2">
        <v>0</v>
      </c>
    </row>
    <row r="300" spans="1:3" x14ac:dyDescent="0.25">
      <c r="A300" s="12" t="s">
        <v>496</v>
      </c>
      <c r="B300" s="2">
        <v>0</v>
      </c>
      <c r="C300" s="2">
        <v>0</v>
      </c>
    </row>
    <row r="301" spans="1:3" x14ac:dyDescent="0.25">
      <c r="A301" s="12" t="s">
        <v>497</v>
      </c>
      <c r="B301" s="2">
        <v>0</v>
      </c>
      <c r="C301" s="2">
        <v>0</v>
      </c>
    </row>
    <row r="302" spans="1:3" x14ac:dyDescent="0.25">
      <c r="A302" s="12" t="s">
        <v>498</v>
      </c>
      <c r="B302" s="2">
        <v>0</v>
      </c>
      <c r="C302" s="2">
        <v>0</v>
      </c>
    </row>
    <row r="303" spans="1:3" x14ac:dyDescent="0.25">
      <c r="A303" s="12" t="s">
        <v>499</v>
      </c>
      <c r="B303" s="2">
        <v>0</v>
      </c>
      <c r="C303" s="2">
        <v>0</v>
      </c>
    </row>
    <row r="304" spans="1:3" x14ac:dyDescent="0.25">
      <c r="A304" s="8" t="s">
        <v>159</v>
      </c>
      <c r="B304" s="2">
        <v>276833.61</v>
      </c>
      <c r="C304" s="2">
        <v>266202.17</v>
      </c>
    </row>
    <row r="305" spans="1:3" x14ac:dyDescent="0.25">
      <c r="A305" s="7" t="s">
        <v>160</v>
      </c>
      <c r="B305" s="2">
        <v>0</v>
      </c>
      <c r="C305" s="2">
        <v>0</v>
      </c>
    </row>
    <row r="306" spans="1:3" x14ac:dyDescent="0.25">
      <c r="A306" s="10" t="s">
        <v>161</v>
      </c>
      <c r="B306" s="2">
        <v>0</v>
      </c>
      <c r="C306" s="2">
        <v>0</v>
      </c>
    </row>
    <row r="307" spans="1:3" x14ac:dyDescent="0.25">
      <c r="A307" s="10" t="s">
        <v>162</v>
      </c>
      <c r="B307" s="2">
        <v>0</v>
      </c>
      <c r="C307" s="2">
        <v>0</v>
      </c>
    </row>
    <row r="308" spans="1:3" x14ac:dyDescent="0.25">
      <c r="A308" s="10" t="s">
        <v>163</v>
      </c>
      <c r="B308" s="2">
        <v>0</v>
      </c>
      <c r="C308" s="2">
        <v>0</v>
      </c>
    </row>
    <row r="309" spans="1:3" x14ac:dyDescent="0.25">
      <c r="A309" s="10" t="s">
        <v>164</v>
      </c>
      <c r="B309" s="2">
        <v>0</v>
      </c>
      <c r="C309" s="2">
        <v>0</v>
      </c>
    </row>
    <row r="310" spans="1:3" x14ac:dyDescent="0.25">
      <c r="A310" s="10" t="s">
        <v>165</v>
      </c>
      <c r="B310" s="2">
        <v>0</v>
      </c>
      <c r="C310" s="2">
        <v>0</v>
      </c>
    </row>
    <row r="311" spans="1:3" x14ac:dyDescent="0.25">
      <c r="A311" s="7" t="s">
        <v>166</v>
      </c>
      <c r="B311" s="2">
        <v>0</v>
      </c>
      <c r="C311" s="2">
        <v>0</v>
      </c>
    </row>
    <row r="312" spans="1:3" x14ac:dyDescent="0.25">
      <c r="A312" s="10" t="s">
        <v>167</v>
      </c>
      <c r="B312" s="2">
        <v>0</v>
      </c>
      <c r="C312" s="2">
        <v>0</v>
      </c>
    </row>
    <row r="313" spans="1:3" x14ac:dyDescent="0.25">
      <c r="A313" s="10" t="s">
        <v>168</v>
      </c>
      <c r="B313" s="2">
        <v>0</v>
      </c>
      <c r="C313" s="2">
        <v>0</v>
      </c>
    </row>
    <row r="314" spans="1:3" x14ac:dyDescent="0.25">
      <c r="A314" s="10" t="s">
        <v>169</v>
      </c>
      <c r="B314" s="2">
        <v>0</v>
      </c>
      <c r="C314" s="2">
        <v>0</v>
      </c>
    </row>
    <row r="315" spans="1:3" x14ac:dyDescent="0.25">
      <c r="A315" s="8" t="s">
        <v>170</v>
      </c>
      <c r="B315" s="2">
        <v>-16356.08</v>
      </c>
      <c r="C315" s="2">
        <v>-16356.08</v>
      </c>
    </row>
    <row r="316" spans="1:3" x14ac:dyDescent="0.25">
      <c r="A316" s="8" t="s">
        <v>171</v>
      </c>
      <c r="B316" s="2">
        <v>0</v>
      </c>
      <c r="C316" s="2">
        <v>0</v>
      </c>
    </row>
    <row r="317" spans="1:3" x14ac:dyDescent="0.25">
      <c r="A317" s="6" t="s">
        <v>172</v>
      </c>
      <c r="B317" s="2">
        <v>4220826.57</v>
      </c>
      <c r="C317" s="2">
        <v>3400331.18</v>
      </c>
    </row>
    <row r="318" spans="1:3" x14ac:dyDescent="0.25">
      <c r="A318" s="8" t="s">
        <v>173</v>
      </c>
      <c r="B318" s="2">
        <v>2878.11</v>
      </c>
      <c r="C318" s="2">
        <v>186.14</v>
      </c>
    </row>
    <row r="319" spans="1:3" x14ac:dyDescent="0.25">
      <c r="A319" s="7" t="s">
        <v>174</v>
      </c>
      <c r="B319" s="2">
        <v>64717.71</v>
      </c>
      <c r="C319" s="2">
        <v>59725.19</v>
      </c>
    </row>
    <row r="320" spans="1:3" x14ac:dyDescent="0.25">
      <c r="A320" s="10" t="s">
        <v>175</v>
      </c>
      <c r="B320" s="2">
        <v>64717.71</v>
      </c>
      <c r="C320" s="2">
        <v>59725.19</v>
      </c>
    </row>
    <row r="321" spans="1:3" x14ac:dyDescent="0.25">
      <c r="A321" s="10" t="s">
        <v>176</v>
      </c>
      <c r="B321" s="2">
        <v>0</v>
      </c>
      <c r="C321" s="2">
        <v>0</v>
      </c>
    </row>
    <row r="322" spans="1:3" x14ac:dyDescent="0.25">
      <c r="A322" s="10" t="s">
        <v>177</v>
      </c>
      <c r="B322" s="2">
        <v>0</v>
      </c>
      <c r="C322" s="2">
        <v>0</v>
      </c>
    </row>
    <row r="323" spans="1:3" x14ac:dyDescent="0.25">
      <c r="A323" s="10" t="s">
        <v>178</v>
      </c>
      <c r="B323" s="2">
        <v>0</v>
      </c>
      <c r="C323" s="2">
        <v>0</v>
      </c>
    </row>
    <row r="324" spans="1:3" x14ac:dyDescent="0.25">
      <c r="A324" s="10" t="s">
        <v>455</v>
      </c>
      <c r="B324" s="2">
        <v>0</v>
      </c>
      <c r="C324" s="2">
        <v>0</v>
      </c>
    </row>
    <row r="325" spans="1:3" x14ac:dyDescent="0.25">
      <c r="A325" s="10" t="s">
        <v>456</v>
      </c>
      <c r="B325" s="2">
        <v>0</v>
      </c>
      <c r="C325" s="2">
        <v>0</v>
      </c>
    </row>
    <row r="326" spans="1:3" x14ac:dyDescent="0.25">
      <c r="A326" s="10" t="s">
        <v>457</v>
      </c>
      <c r="B326" s="2">
        <v>0</v>
      </c>
      <c r="C326" s="2">
        <v>0</v>
      </c>
    </row>
    <row r="327" spans="1:3" x14ac:dyDescent="0.25">
      <c r="A327" s="7" t="s">
        <v>179</v>
      </c>
      <c r="B327" s="2">
        <v>0</v>
      </c>
      <c r="C327" s="2">
        <v>0</v>
      </c>
    </row>
    <row r="328" spans="1:3" x14ac:dyDescent="0.25">
      <c r="A328" s="9" t="s">
        <v>180</v>
      </c>
      <c r="B328" s="2">
        <v>0</v>
      </c>
      <c r="C328" s="2">
        <v>0</v>
      </c>
    </row>
    <row r="329" spans="1:3" x14ac:dyDescent="0.25">
      <c r="A329" s="12" t="s">
        <v>500</v>
      </c>
      <c r="B329" s="2">
        <v>0</v>
      </c>
      <c r="C329" s="2">
        <v>0</v>
      </c>
    </row>
    <row r="330" spans="1:3" x14ac:dyDescent="0.25">
      <c r="A330" s="12" t="s">
        <v>501</v>
      </c>
      <c r="B330" s="2">
        <v>0</v>
      </c>
      <c r="C330" s="2">
        <v>0</v>
      </c>
    </row>
    <row r="331" spans="1:3" x14ac:dyDescent="0.25">
      <c r="A331" s="10" t="s">
        <v>181</v>
      </c>
      <c r="B331" s="2">
        <v>0</v>
      </c>
      <c r="C331" s="2">
        <v>0</v>
      </c>
    </row>
    <row r="332" spans="1:3" x14ac:dyDescent="0.25">
      <c r="A332" s="10" t="s">
        <v>182</v>
      </c>
      <c r="B332" s="2">
        <v>0</v>
      </c>
      <c r="C332" s="2">
        <v>0</v>
      </c>
    </row>
    <row r="333" spans="1:3" x14ac:dyDescent="0.25">
      <c r="A333" s="10" t="s">
        <v>183</v>
      </c>
      <c r="B333" s="2">
        <v>0</v>
      </c>
      <c r="C333" s="2">
        <v>0</v>
      </c>
    </row>
    <row r="334" spans="1:3" x14ac:dyDescent="0.25">
      <c r="A334" s="10" t="s">
        <v>184</v>
      </c>
      <c r="B334" s="2">
        <v>0</v>
      </c>
      <c r="C334" s="2">
        <v>0</v>
      </c>
    </row>
    <row r="335" spans="1:3" x14ac:dyDescent="0.25">
      <c r="A335" s="10" t="s">
        <v>185</v>
      </c>
      <c r="B335" s="2">
        <v>0</v>
      </c>
      <c r="C335" s="2">
        <v>0</v>
      </c>
    </row>
    <row r="336" spans="1:3" x14ac:dyDescent="0.25">
      <c r="A336" s="10" t="s">
        <v>186</v>
      </c>
      <c r="B336" s="2">
        <v>0</v>
      </c>
      <c r="C336" s="2">
        <v>0</v>
      </c>
    </row>
    <row r="337" spans="1:3" x14ac:dyDescent="0.25">
      <c r="A337" s="10" t="s">
        <v>458</v>
      </c>
      <c r="B337" s="2">
        <v>0</v>
      </c>
      <c r="C337" s="2">
        <v>0</v>
      </c>
    </row>
    <row r="338" spans="1:3" x14ac:dyDescent="0.25">
      <c r="A338" s="7" t="s">
        <v>187</v>
      </c>
      <c r="B338" s="2">
        <v>4105484.11</v>
      </c>
      <c r="C338" s="2">
        <v>3304156.91</v>
      </c>
    </row>
    <row r="339" spans="1:3" x14ac:dyDescent="0.25">
      <c r="A339" s="10" t="s">
        <v>459</v>
      </c>
      <c r="B339" s="2">
        <v>0</v>
      </c>
      <c r="C339" s="2">
        <v>0</v>
      </c>
    </row>
    <row r="340" spans="1:3" x14ac:dyDescent="0.25">
      <c r="A340" s="10" t="s">
        <v>460</v>
      </c>
      <c r="B340" s="2">
        <v>2699856.59</v>
      </c>
      <c r="C340" s="2">
        <v>2231379.0699999998</v>
      </c>
    </row>
    <row r="341" spans="1:3" x14ac:dyDescent="0.25">
      <c r="A341" s="9" t="s">
        <v>461</v>
      </c>
      <c r="B341" s="2">
        <v>1383812.97</v>
      </c>
      <c r="C341" s="2">
        <v>1050963.29</v>
      </c>
    </row>
    <row r="342" spans="1:3" x14ac:dyDescent="0.25">
      <c r="A342" s="12" t="s">
        <v>502</v>
      </c>
      <c r="B342" s="2">
        <v>0</v>
      </c>
      <c r="C342" s="2">
        <v>0</v>
      </c>
    </row>
    <row r="343" spans="1:3" x14ac:dyDescent="0.25">
      <c r="A343" s="12" t="s">
        <v>503</v>
      </c>
      <c r="B343" s="2">
        <v>1383812.97</v>
      </c>
      <c r="C343" s="2">
        <v>1050963.29</v>
      </c>
    </row>
    <row r="344" spans="1:3" x14ac:dyDescent="0.25">
      <c r="A344" s="10" t="s">
        <v>462</v>
      </c>
      <c r="B344" s="2">
        <v>0</v>
      </c>
      <c r="C344" s="2">
        <v>0</v>
      </c>
    </row>
    <row r="345" spans="1:3" x14ac:dyDescent="0.25">
      <c r="A345" s="10" t="s">
        <v>463</v>
      </c>
      <c r="B345" s="2">
        <v>21814.55</v>
      </c>
      <c r="C345" s="2">
        <v>21814.55</v>
      </c>
    </row>
    <row r="346" spans="1:3" x14ac:dyDescent="0.25">
      <c r="A346" s="7" t="s">
        <v>464</v>
      </c>
      <c r="B346" s="2">
        <v>47746.64</v>
      </c>
      <c r="C346" s="2">
        <v>36262.94</v>
      </c>
    </row>
    <row r="347" spans="1:3" x14ac:dyDescent="0.25">
      <c r="A347" s="10" t="s">
        <v>188</v>
      </c>
      <c r="B347" s="2">
        <v>0</v>
      </c>
      <c r="C347" s="2">
        <v>0</v>
      </c>
    </row>
    <row r="348" spans="1:3" x14ac:dyDescent="0.25">
      <c r="A348" s="9" t="s">
        <v>189</v>
      </c>
      <c r="B348" s="2">
        <v>47746.64</v>
      </c>
      <c r="C348" s="2">
        <v>36262.94</v>
      </c>
    </row>
    <row r="349" spans="1:3" x14ac:dyDescent="0.25">
      <c r="A349" s="12" t="s">
        <v>623</v>
      </c>
      <c r="B349" s="2">
        <v>47746.64</v>
      </c>
      <c r="C349" s="2">
        <v>36262.94</v>
      </c>
    </row>
    <row r="350" spans="1:3" x14ac:dyDescent="0.25">
      <c r="A350" s="12" t="s">
        <v>190</v>
      </c>
      <c r="B350" s="2">
        <v>0</v>
      </c>
      <c r="C350" s="2">
        <v>0</v>
      </c>
    </row>
    <row r="351" spans="1:3" x14ac:dyDescent="0.25">
      <c r="A351" s="12" t="s">
        <v>191</v>
      </c>
      <c r="B351" s="2">
        <v>0</v>
      </c>
      <c r="C351" s="2">
        <v>0</v>
      </c>
    </row>
    <row r="352" spans="1:3" x14ac:dyDescent="0.25">
      <c r="A352" s="10" t="s">
        <v>192</v>
      </c>
      <c r="B352" s="2">
        <v>0</v>
      </c>
      <c r="C352" s="2">
        <v>0</v>
      </c>
    </row>
    <row r="353" spans="1:3" x14ac:dyDescent="0.25">
      <c r="A353" s="10" t="s">
        <v>465</v>
      </c>
      <c r="B353" s="2">
        <v>0</v>
      </c>
      <c r="C353" s="2">
        <v>0</v>
      </c>
    </row>
    <row r="354" spans="1:3" x14ac:dyDescent="0.25">
      <c r="A354" s="6" t="s">
        <v>466</v>
      </c>
      <c r="B354" s="2">
        <v>0</v>
      </c>
      <c r="C354" s="2">
        <v>0</v>
      </c>
    </row>
    <row r="355" spans="1:3" x14ac:dyDescent="0.25">
      <c r="A355" s="8" t="s">
        <v>193</v>
      </c>
      <c r="B355" s="2">
        <v>0</v>
      </c>
      <c r="C355" s="2">
        <v>0</v>
      </c>
    </row>
    <row r="356" spans="1:3" x14ac:dyDescent="0.25">
      <c r="A356" s="8" t="s">
        <v>194</v>
      </c>
      <c r="B356" s="2">
        <v>0</v>
      </c>
      <c r="C356" s="2">
        <v>0</v>
      </c>
    </row>
    <row r="357" spans="1:3" x14ac:dyDescent="0.25">
      <c r="A357" s="8" t="s">
        <v>467</v>
      </c>
      <c r="B357" s="2">
        <v>0</v>
      </c>
      <c r="C357" s="2">
        <v>0</v>
      </c>
    </row>
    <row r="358" spans="1:3" x14ac:dyDescent="0.25">
      <c r="A358" s="6" t="s">
        <v>195</v>
      </c>
      <c r="B358" s="2">
        <v>8359523.6600000001</v>
      </c>
      <c r="C358" s="2">
        <v>14242639.1</v>
      </c>
    </row>
    <row r="359" spans="1:3" x14ac:dyDescent="0.25">
      <c r="A359" s="8" t="s">
        <v>196</v>
      </c>
      <c r="B359" s="2">
        <v>0</v>
      </c>
      <c r="C359" s="2">
        <v>0</v>
      </c>
    </row>
    <row r="360" spans="1:3" x14ac:dyDescent="0.25">
      <c r="A360" s="7" t="s">
        <v>197</v>
      </c>
      <c r="B360" s="2">
        <v>0</v>
      </c>
      <c r="C360" s="2">
        <v>0</v>
      </c>
    </row>
    <row r="361" spans="1:3" x14ac:dyDescent="0.25">
      <c r="A361" s="10" t="s">
        <v>198</v>
      </c>
      <c r="B361" s="2">
        <v>0</v>
      </c>
      <c r="C361" s="2">
        <v>0</v>
      </c>
    </row>
    <row r="362" spans="1:3" x14ac:dyDescent="0.25">
      <c r="A362" s="10" t="s">
        <v>199</v>
      </c>
      <c r="B362" s="2">
        <v>0</v>
      </c>
      <c r="C362" s="2">
        <v>0</v>
      </c>
    </row>
    <row r="363" spans="1:3" x14ac:dyDescent="0.25">
      <c r="A363" s="10" t="s">
        <v>200</v>
      </c>
      <c r="B363" s="2">
        <v>0</v>
      </c>
      <c r="C363" s="2">
        <v>0</v>
      </c>
    </row>
    <row r="364" spans="1:3" x14ac:dyDescent="0.25">
      <c r="A364" s="10" t="s">
        <v>201</v>
      </c>
      <c r="B364" s="2">
        <v>0</v>
      </c>
      <c r="C364" s="2">
        <v>0</v>
      </c>
    </row>
    <row r="365" spans="1:3" x14ac:dyDescent="0.25">
      <c r="A365" s="10" t="s">
        <v>202</v>
      </c>
      <c r="B365" s="2">
        <v>0</v>
      </c>
      <c r="C365" s="2">
        <v>0</v>
      </c>
    </row>
    <row r="366" spans="1:3" x14ac:dyDescent="0.25">
      <c r="A366" s="7" t="s">
        <v>203</v>
      </c>
      <c r="B366" s="2">
        <v>0</v>
      </c>
      <c r="C366" s="2">
        <v>0</v>
      </c>
    </row>
    <row r="367" spans="1:3" x14ac:dyDescent="0.25">
      <c r="A367" s="9" t="s">
        <v>468</v>
      </c>
      <c r="B367" s="2">
        <v>0</v>
      </c>
      <c r="C367" s="2">
        <v>0</v>
      </c>
    </row>
    <row r="368" spans="1:3" x14ac:dyDescent="0.25">
      <c r="A368" s="12" t="s">
        <v>504</v>
      </c>
      <c r="B368" s="2">
        <v>0</v>
      </c>
      <c r="C368" s="2">
        <v>0</v>
      </c>
    </row>
    <row r="369" spans="1:3" x14ac:dyDescent="0.25">
      <c r="A369" s="12" t="s">
        <v>505</v>
      </c>
      <c r="B369" s="2">
        <v>0</v>
      </c>
      <c r="C369" s="2">
        <v>0</v>
      </c>
    </row>
    <row r="370" spans="1:3" x14ac:dyDescent="0.25">
      <c r="A370" s="10" t="s">
        <v>469</v>
      </c>
      <c r="B370" s="2">
        <v>0</v>
      </c>
      <c r="C370" s="2">
        <v>0</v>
      </c>
    </row>
    <row r="371" spans="1:3" x14ac:dyDescent="0.25">
      <c r="A371" s="9" t="s">
        <v>470</v>
      </c>
      <c r="B371" s="2">
        <v>0</v>
      </c>
      <c r="C371" s="2">
        <v>0</v>
      </c>
    </row>
    <row r="372" spans="1:3" x14ac:dyDescent="0.25">
      <c r="A372" s="12" t="s">
        <v>506</v>
      </c>
      <c r="B372" s="2">
        <v>0</v>
      </c>
      <c r="C372" s="2">
        <v>0</v>
      </c>
    </row>
    <row r="373" spans="1:3" x14ac:dyDescent="0.25">
      <c r="A373" s="12" t="s">
        <v>507</v>
      </c>
      <c r="B373" s="2">
        <v>0</v>
      </c>
      <c r="C373" s="2">
        <v>0</v>
      </c>
    </row>
    <row r="374" spans="1:3" x14ac:dyDescent="0.25">
      <c r="A374" s="9" t="s">
        <v>471</v>
      </c>
      <c r="B374" s="2">
        <v>0</v>
      </c>
      <c r="C374" s="2">
        <v>0</v>
      </c>
    </row>
    <row r="375" spans="1:3" x14ac:dyDescent="0.25">
      <c r="A375" s="12" t="s">
        <v>508</v>
      </c>
      <c r="B375" s="2">
        <v>0</v>
      </c>
      <c r="C375" s="2">
        <v>0</v>
      </c>
    </row>
    <row r="376" spans="1:3" x14ac:dyDescent="0.25">
      <c r="A376" s="12" t="s">
        <v>509</v>
      </c>
      <c r="B376" s="2">
        <v>0</v>
      </c>
      <c r="C376" s="2">
        <v>0</v>
      </c>
    </row>
    <row r="377" spans="1:3" x14ac:dyDescent="0.25">
      <c r="A377" s="9" t="s">
        <v>472</v>
      </c>
      <c r="B377" s="2">
        <v>0</v>
      </c>
      <c r="C377" s="2">
        <v>0</v>
      </c>
    </row>
    <row r="378" spans="1:3" x14ac:dyDescent="0.25">
      <c r="A378" s="12" t="s">
        <v>510</v>
      </c>
      <c r="B378" s="2">
        <v>0</v>
      </c>
      <c r="C378" s="2">
        <v>0</v>
      </c>
    </row>
    <row r="379" spans="1:3" x14ac:dyDescent="0.25">
      <c r="A379" s="12" t="s">
        <v>511</v>
      </c>
      <c r="B379" s="2">
        <v>0</v>
      </c>
      <c r="C379" s="2">
        <v>0</v>
      </c>
    </row>
    <row r="380" spans="1:3" x14ac:dyDescent="0.25">
      <c r="A380" s="9" t="s">
        <v>473</v>
      </c>
      <c r="B380" s="2">
        <v>0</v>
      </c>
      <c r="C380" s="2">
        <v>0</v>
      </c>
    </row>
    <row r="381" spans="1:3" x14ac:dyDescent="0.25">
      <c r="A381" s="12" t="s">
        <v>512</v>
      </c>
      <c r="B381" s="2">
        <v>0</v>
      </c>
      <c r="C381" s="2">
        <v>0</v>
      </c>
    </row>
    <row r="382" spans="1:3" x14ac:dyDescent="0.25">
      <c r="A382" s="12" t="s">
        <v>513</v>
      </c>
      <c r="B382" s="2">
        <v>0</v>
      </c>
      <c r="C382" s="2">
        <v>0</v>
      </c>
    </row>
    <row r="383" spans="1:3" x14ac:dyDescent="0.25">
      <c r="A383" s="9" t="s">
        <v>474</v>
      </c>
      <c r="B383" s="2">
        <v>0</v>
      </c>
      <c r="C383" s="2">
        <v>0</v>
      </c>
    </row>
    <row r="384" spans="1:3" x14ac:dyDescent="0.25">
      <c r="A384" s="12" t="s">
        <v>514</v>
      </c>
      <c r="B384" s="2">
        <v>0</v>
      </c>
      <c r="C384" s="2">
        <v>0</v>
      </c>
    </row>
    <row r="385" spans="1:3" x14ac:dyDescent="0.25">
      <c r="A385" s="12" t="s">
        <v>515</v>
      </c>
      <c r="B385" s="2">
        <v>0</v>
      </c>
      <c r="C385" s="2">
        <v>0</v>
      </c>
    </row>
    <row r="386" spans="1:3" x14ac:dyDescent="0.25">
      <c r="A386" s="10" t="s">
        <v>475</v>
      </c>
      <c r="B386" s="2">
        <v>0</v>
      </c>
      <c r="C386" s="2">
        <v>0</v>
      </c>
    </row>
    <row r="387" spans="1:3" x14ac:dyDescent="0.25">
      <c r="A387" s="9" t="s">
        <v>476</v>
      </c>
      <c r="B387" s="2">
        <v>0</v>
      </c>
      <c r="C387" s="2">
        <v>0</v>
      </c>
    </row>
    <row r="388" spans="1:3" x14ac:dyDescent="0.25">
      <c r="A388" s="12" t="s">
        <v>516</v>
      </c>
      <c r="B388" s="2">
        <v>0</v>
      </c>
      <c r="C388" s="2">
        <v>0</v>
      </c>
    </row>
    <row r="389" spans="1:3" x14ac:dyDescent="0.25">
      <c r="A389" s="12" t="s">
        <v>517</v>
      </c>
      <c r="B389" s="2">
        <v>0</v>
      </c>
      <c r="C389" s="2">
        <v>0</v>
      </c>
    </row>
    <row r="390" spans="1:3" x14ac:dyDescent="0.25">
      <c r="A390" s="10" t="s">
        <v>477</v>
      </c>
      <c r="B390" s="2">
        <v>0</v>
      </c>
      <c r="C390" s="2">
        <v>0</v>
      </c>
    </row>
    <row r="391" spans="1:3" x14ac:dyDescent="0.25">
      <c r="A391" s="8" t="s">
        <v>204</v>
      </c>
      <c r="B391" s="2">
        <v>1025032.63</v>
      </c>
      <c r="C391" s="2">
        <v>3617554.47</v>
      </c>
    </row>
    <row r="392" spans="1:3" x14ac:dyDescent="0.25">
      <c r="A392" s="7" t="s">
        <v>205</v>
      </c>
      <c r="B392" s="2">
        <v>1658.64</v>
      </c>
      <c r="C392" s="2">
        <v>0</v>
      </c>
    </row>
    <row r="393" spans="1:3" x14ac:dyDescent="0.25">
      <c r="A393" s="9" t="s">
        <v>206</v>
      </c>
      <c r="B393" s="2">
        <v>1658.64</v>
      </c>
      <c r="C393" s="2">
        <v>0</v>
      </c>
    </row>
    <row r="394" spans="1:3" x14ac:dyDescent="0.25">
      <c r="A394" s="12" t="s">
        <v>207</v>
      </c>
      <c r="B394" s="2">
        <v>0</v>
      </c>
      <c r="C394" s="2">
        <v>0</v>
      </c>
    </row>
    <row r="395" spans="1:3" ht="25.5" x14ac:dyDescent="0.25">
      <c r="A395" s="18" t="s">
        <v>208</v>
      </c>
      <c r="B395" s="2">
        <v>0</v>
      </c>
      <c r="C395" s="2">
        <v>0</v>
      </c>
    </row>
    <row r="396" spans="1:3" ht="25.5" x14ac:dyDescent="0.25">
      <c r="A396" s="18" t="s">
        <v>209</v>
      </c>
      <c r="B396" s="2">
        <v>0</v>
      </c>
      <c r="C396" s="2">
        <v>0</v>
      </c>
    </row>
    <row r="397" spans="1:3" x14ac:dyDescent="0.25">
      <c r="A397" s="12" t="s">
        <v>210</v>
      </c>
      <c r="B397" s="2">
        <v>0</v>
      </c>
      <c r="C397" s="2">
        <v>0</v>
      </c>
    </row>
    <row r="398" spans="1:3" x14ac:dyDescent="0.25">
      <c r="A398" s="12" t="s">
        <v>211</v>
      </c>
      <c r="B398" s="2">
        <v>0</v>
      </c>
      <c r="C398" s="2">
        <v>0</v>
      </c>
    </row>
    <row r="399" spans="1:3" x14ac:dyDescent="0.25">
      <c r="A399" s="12" t="s">
        <v>212</v>
      </c>
      <c r="B399" s="2">
        <v>1658.64</v>
      </c>
      <c r="C399" s="2">
        <v>0</v>
      </c>
    </row>
    <row r="400" spans="1:3" x14ac:dyDescent="0.25">
      <c r="A400" s="12" t="s">
        <v>478</v>
      </c>
      <c r="B400" s="2">
        <v>0</v>
      </c>
      <c r="C400" s="2">
        <v>0</v>
      </c>
    </row>
    <row r="401" spans="1:3" x14ac:dyDescent="0.25">
      <c r="A401" s="12" t="s">
        <v>624</v>
      </c>
      <c r="B401" s="2">
        <v>0</v>
      </c>
      <c r="C401" s="2">
        <v>0</v>
      </c>
    </row>
    <row r="402" spans="1:3" x14ac:dyDescent="0.25">
      <c r="A402" s="12" t="s">
        <v>625</v>
      </c>
      <c r="B402" s="2">
        <v>0</v>
      </c>
      <c r="C402" s="2">
        <v>0</v>
      </c>
    </row>
    <row r="403" spans="1:3" x14ac:dyDescent="0.25">
      <c r="A403" s="10" t="s">
        <v>626</v>
      </c>
      <c r="B403" s="2">
        <v>0</v>
      </c>
      <c r="C403" s="2">
        <v>0</v>
      </c>
    </row>
    <row r="404" spans="1:3" x14ac:dyDescent="0.25">
      <c r="A404" s="9" t="s">
        <v>213</v>
      </c>
      <c r="B404" s="2">
        <v>0</v>
      </c>
      <c r="C404" s="2">
        <v>0</v>
      </c>
    </row>
    <row r="405" spans="1:3" x14ac:dyDescent="0.25">
      <c r="A405" s="12" t="s">
        <v>518</v>
      </c>
      <c r="B405" s="2">
        <v>0</v>
      </c>
      <c r="C405" s="2">
        <v>0</v>
      </c>
    </row>
    <row r="406" spans="1:3" x14ac:dyDescent="0.25">
      <c r="A406" s="12" t="s">
        <v>519</v>
      </c>
      <c r="B406" s="2">
        <v>0</v>
      </c>
      <c r="C406" s="2">
        <v>0</v>
      </c>
    </row>
    <row r="407" spans="1:3" x14ac:dyDescent="0.25">
      <c r="A407" s="12" t="s">
        <v>520</v>
      </c>
      <c r="B407" s="2">
        <v>0</v>
      </c>
      <c r="C407" s="2">
        <v>0</v>
      </c>
    </row>
    <row r="408" spans="1:3" x14ac:dyDescent="0.25">
      <c r="A408" s="12" t="s">
        <v>521</v>
      </c>
      <c r="B408" s="2">
        <v>0</v>
      </c>
      <c r="C408" s="2">
        <v>0</v>
      </c>
    </row>
    <row r="409" spans="1:3" x14ac:dyDescent="0.25">
      <c r="A409" s="12" t="s">
        <v>522</v>
      </c>
      <c r="B409" s="2">
        <v>0</v>
      </c>
      <c r="C409" s="2">
        <v>0</v>
      </c>
    </row>
    <row r="410" spans="1:3" x14ac:dyDescent="0.25">
      <c r="A410" s="7" t="s">
        <v>214</v>
      </c>
      <c r="B410" s="2">
        <v>0</v>
      </c>
      <c r="C410" s="2">
        <v>0</v>
      </c>
    </row>
    <row r="411" spans="1:3" x14ac:dyDescent="0.25">
      <c r="A411" s="10" t="s">
        <v>215</v>
      </c>
      <c r="B411" s="2">
        <v>0</v>
      </c>
      <c r="C411" s="2">
        <v>0</v>
      </c>
    </row>
    <row r="412" spans="1:3" x14ac:dyDescent="0.25">
      <c r="A412" s="10" t="s">
        <v>216</v>
      </c>
      <c r="B412" s="2">
        <v>0</v>
      </c>
      <c r="C412" s="2">
        <v>0</v>
      </c>
    </row>
    <row r="413" spans="1:3" x14ac:dyDescent="0.25">
      <c r="A413" s="10" t="s">
        <v>217</v>
      </c>
      <c r="B413" s="2">
        <v>0</v>
      </c>
      <c r="C413" s="2">
        <v>0</v>
      </c>
    </row>
    <row r="414" spans="1:3" x14ac:dyDescent="0.25">
      <c r="A414" s="7" t="s">
        <v>218</v>
      </c>
      <c r="B414" s="2">
        <v>1999035.44</v>
      </c>
      <c r="C414" s="2">
        <v>2666890.14</v>
      </c>
    </row>
    <row r="415" spans="1:3" x14ac:dyDescent="0.25">
      <c r="A415" s="9" t="s">
        <v>627</v>
      </c>
      <c r="B415" s="2">
        <v>22031.279999999999</v>
      </c>
      <c r="C415" s="2">
        <v>56360.4</v>
      </c>
    </row>
    <row r="416" spans="1:3" x14ac:dyDescent="0.25">
      <c r="A416" s="12" t="s">
        <v>523</v>
      </c>
      <c r="B416" s="2">
        <v>22031.279999999999</v>
      </c>
      <c r="C416" s="2">
        <v>56360.4</v>
      </c>
    </row>
    <row r="417" spans="1:3" x14ac:dyDescent="0.25">
      <c r="A417" s="12" t="s">
        <v>524</v>
      </c>
      <c r="B417" s="2">
        <v>0</v>
      </c>
      <c r="C417" s="2">
        <v>0</v>
      </c>
    </row>
    <row r="418" spans="1:3" x14ac:dyDescent="0.25">
      <c r="A418" s="9" t="s">
        <v>219</v>
      </c>
      <c r="B418" s="2">
        <v>1977004.16</v>
      </c>
      <c r="C418" s="2">
        <v>2610529.7400000002</v>
      </c>
    </row>
    <row r="419" spans="1:3" x14ac:dyDescent="0.25">
      <c r="A419" s="12" t="s">
        <v>525</v>
      </c>
      <c r="B419" s="2">
        <v>1977644.16</v>
      </c>
      <c r="C419" s="2">
        <v>2611169.7400000002</v>
      </c>
    </row>
    <row r="420" spans="1:3" x14ac:dyDescent="0.25">
      <c r="A420" s="12" t="s">
        <v>526</v>
      </c>
      <c r="B420" s="2">
        <v>-640</v>
      </c>
      <c r="C420" s="2">
        <v>-640</v>
      </c>
    </row>
    <row r="421" spans="1:3" x14ac:dyDescent="0.25">
      <c r="A421" s="8" t="s">
        <v>220</v>
      </c>
      <c r="B421" s="2">
        <v>0</v>
      </c>
      <c r="C421" s="2">
        <v>0</v>
      </c>
    </row>
    <row r="422" spans="1:3" x14ac:dyDescent="0.25">
      <c r="A422" s="8" t="s">
        <v>221</v>
      </c>
      <c r="B422" s="2">
        <v>109839.02</v>
      </c>
      <c r="C422" s="2">
        <v>111372.88</v>
      </c>
    </row>
    <row r="423" spans="1:3" x14ac:dyDescent="0.25">
      <c r="A423" s="8" t="s">
        <v>222</v>
      </c>
      <c r="B423" s="2">
        <v>50457.67</v>
      </c>
      <c r="C423" s="2">
        <v>70385.42</v>
      </c>
    </row>
    <row r="424" spans="1:3" x14ac:dyDescent="0.25">
      <c r="A424" s="7" t="s">
        <v>223</v>
      </c>
      <c r="B424" s="2">
        <v>5173500.26</v>
      </c>
      <c r="C424" s="2">
        <v>7776436.1900000004</v>
      </c>
    </row>
    <row r="425" spans="1:3" x14ac:dyDescent="0.25">
      <c r="A425" s="10" t="s">
        <v>224</v>
      </c>
      <c r="B425" s="2">
        <v>0</v>
      </c>
      <c r="C425" s="2">
        <v>0</v>
      </c>
    </row>
    <row r="426" spans="1:3" x14ac:dyDescent="0.25">
      <c r="A426" s="10" t="s">
        <v>225</v>
      </c>
      <c r="B426" s="2">
        <v>189193.72</v>
      </c>
      <c r="C426" s="2">
        <v>238292.05</v>
      </c>
    </row>
    <row r="427" spans="1:3" x14ac:dyDescent="0.25">
      <c r="A427" s="10" t="s">
        <v>226</v>
      </c>
      <c r="B427" s="2">
        <v>0</v>
      </c>
      <c r="C427" s="2">
        <v>0</v>
      </c>
    </row>
    <row r="428" spans="1:3" x14ac:dyDescent="0.25">
      <c r="A428" s="9" t="s">
        <v>227</v>
      </c>
      <c r="B428" s="2">
        <v>4984306.54</v>
      </c>
      <c r="C428" s="2">
        <v>7538144.1399999997</v>
      </c>
    </row>
    <row r="429" spans="1:3" x14ac:dyDescent="0.25">
      <c r="A429" s="12" t="s">
        <v>527</v>
      </c>
      <c r="B429" s="2">
        <v>4969033.57</v>
      </c>
      <c r="C429" s="2">
        <v>7510395.4800000004</v>
      </c>
    </row>
    <row r="430" spans="1:3" x14ac:dyDescent="0.25">
      <c r="A430" s="12" t="s">
        <v>528</v>
      </c>
      <c r="B430" s="2">
        <v>15272.97</v>
      </c>
      <c r="C430" s="2">
        <v>27748.66</v>
      </c>
    </row>
    <row r="431" spans="1:3" x14ac:dyDescent="0.25">
      <c r="A431" s="6" t="s">
        <v>228</v>
      </c>
      <c r="B431" s="2">
        <v>0</v>
      </c>
      <c r="C431" s="2">
        <v>0</v>
      </c>
    </row>
    <row r="432" spans="1:3" x14ac:dyDescent="0.25">
      <c r="A432" s="7" t="s">
        <v>229</v>
      </c>
      <c r="B432" s="2">
        <v>0</v>
      </c>
      <c r="C432" s="2">
        <v>0</v>
      </c>
    </row>
    <row r="433" spans="1:3" x14ac:dyDescent="0.25">
      <c r="A433" s="10" t="s">
        <v>230</v>
      </c>
      <c r="B433" s="2">
        <v>0</v>
      </c>
      <c r="C433" s="2">
        <v>0</v>
      </c>
    </row>
    <row r="434" spans="1:3" x14ac:dyDescent="0.25">
      <c r="A434" s="10" t="s">
        <v>231</v>
      </c>
      <c r="B434" s="2">
        <v>0</v>
      </c>
      <c r="C434" s="2">
        <v>0</v>
      </c>
    </row>
    <row r="435" spans="1:3" x14ac:dyDescent="0.25">
      <c r="A435" s="7" t="s">
        <v>232</v>
      </c>
      <c r="B435" s="2">
        <v>0</v>
      </c>
      <c r="C435" s="2">
        <v>0</v>
      </c>
    </row>
    <row r="436" spans="1:3" x14ac:dyDescent="0.25">
      <c r="A436" s="10" t="s">
        <v>233</v>
      </c>
      <c r="B436" s="2">
        <v>0</v>
      </c>
      <c r="C436" s="2">
        <v>0</v>
      </c>
    </row>
    <row r="437" spans="1:3" x14ac:dyDescent="0.25">
      <c r="A437" s="10" t="s">
        <v>234</v>
      </c>
      <c r="B437" s="2">
        <v>0</v>
      </c>
      <c r="C437" s="2">
        <v>0</v>
      </c>
    </row>
    <row r="438" spans="1:3" x14ac:dyDescent="0.25">
      <c r="A438" s="10" t="s">
        <v>479</v>
      </c>
      <c r="B438" s="2">
        <v>0</v>
      </c>
      <c r="C438" s="2">
        <v>0</v>
      </c>
    </row>
    <row r="439" spans="1:3" x14ac:dyDescent="0.25">
      <c r="A439" s="265" t="s">
        <v>480</v>
      </c>
      <c r="B439" s="2">
        <v>0</v>
      </c>
      <c r="C439" s="2">
        <v>0</v>
      </c>
    </row>
    <row r="440" spans="1:3" x14ac:dyDescent="0.25">
      <c r="A440" s="17" t="s">
        <v>481</v>
      </c>
      <c r="B440" s="2">
        <v>0</v>
      </c>
      <c r="C440" s="2">
        <v>0</v>
      </c>
    </row>
    <row r="441" spans="1:3" x14ac:dyDescent="0.25">
      <c r="A441" s="17" t="s">
        <v>482</v>
      </c>
      <c r="B441" s="2">
        <v>0</v>
      </c>
      <c r="C441" s="2">
        <v>0</v>
      </c>
    </row>
    <row r="442" spans="1:3" x14ac:dyDescent="0.25">
      <c r="A442" s="17" t="s">
        <v>483</v>
      </c>
      <c r="B442" s="2">
        <v>0</v>
      </c>
      <c r="C442" s="2">
        <v>0</v>
      </c>
    </row>
    <row r="443" spans="1:3" x14ac:dyDescent="0.25">
      <c r="A443" s="17" t="s">
        <v>484</v>
      </c>
      <c r="B443" s="2">
        <v>0</v>
      </c>
      <c r="C443" s="2">
        <v>0</v>
      </c>
    </row>
    <row r="444" spans="1:3" x14ac:dyDescent="0.25">
      <c r="A444" s="17" t="s">
        <v>485</v>
      </c>
      <c r="B444" s="2">
        <v>0</v>
      </c>
      <c r="C444" s="2">
        <v>0</v>
      </c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NewTable1_Slicer_0">
              <controlPr defaultSize="0" print="0" autoFill="0" autoPict="0" macro="[1]!SlicerSelect">
                <anchor moveWithCells="1">
                  <from>
                    <xdr:col>1</xdr:col>
                    <xdr:colOff>9525</xdr:colOff>
                    <xdr:row>3</xdr:row>
                    <xdr:rowOff>9525</xdr:rowOff>
                  </from>
                  <to>
                    <xdr:col>1</xdr:col>
                    <xdr:colOff>200025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NewTable1_Slicer_2">
              <controlPr defaultSize="0" print="0" autoFill="0" autoPict="0" macro="[1]!SlicerSelect">
                <anchor moveWithCells="1">
                  <from>
                    <xdr:col>1</xdr:col>
                    <xdr:colOff>9525</xdr:colOff>
                    <xdr:row>5</xdr:row>
                    <xdr:rowOff>9525</xdr:rowOff>
                  </from>
                  <to>
                    <xdr:col>1</xdr:col>
                    <xdr:colOff>200025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NewTable1_Slicer_3">
              <controlPr defaultSize="0" print="0" autoFill="0" autoPict="0" macro="[1]!SlicerSelect">
                <anchor moveWithCells="1">
                  <from>
                    <xdr:col>1</xdr:col>
                    <xdr:colOff>9525</xdr:colOff>
                    <xdr:row>6</xdr:row>
                    <xdr:rowOff>9525</xdr:rowOff>
                  </from>
                  <to>
                    <xdr:col>1</xdr:col>
                    <xdr:colOff>200025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"/>
  <dimension ref="A1:I190"/>
  <sheetViews>
    <sheetView workbookViewId="0">
      <selection activeCell="A25" sqref="A25"/>
    </sheetView>
  </sheetViews>
  <sheetFormatPr defaultRowHeight="15" x14ac:dyDescent="0.25"/>
  <cols>
    <col min="1" max="1" width="163.7109375" bestFit="1" customWidth="1"/>
    <col min="2" max="2" width="42.42578125" bestFit="1" customWidth="1"/>
    <col min="3" max="3" width="12.5703125" bestFit="1" customWidth="1"/>
    <col min="4" max="4" width="10.85546875" bestFit="1" customWidth="1"/>
    <col min="5" max="5" width="12.7109375" customWidth="1"/>
    <col min="6" max="6" width="24.7109375" style="260" customWidth="1"/>
    <col min="7" max="7" width="15.28515625" customWidth="1"/>
    <col min="8" max="8" width="13.7109375" customWidth="1"/>
    <col min="9" max="9" width="16.42578125" customWidth="1"/>
    <col min="10" max="10" width="91.140625" bestFit="1" customWidth="1"/>
  </cols>
  <sheetData>
    <row r="1" spans="1:9" x14ac:dyDescent="0.25">
      <c r="A1" s="14" t="s">
        <v>1</v>
      </c>
      <c r="B1" s="15" t="s">
        <v>417</v>
      </c>
    </row>
    <row r="2" spans="1:9" x14ac:dyDescent="0.25">
      <c r="A2" s="14" t="s">
        <v>235</v>
      </c>
      <c r="B2" s="15" t="s">
        <v>690</v>
      </c>
    </row>
    <row r="3" spans="1:9" x14ac:dyDescent="0.25">
      <c r="A3" s="14" t="s">
        <v>406</v>
      </c>
      <c r="B3" s="15" t="s">
        <v>418</v>
      </c>
    </row>
    <row r="4" spans="1:9" x14ac:dyDescent="0.25">
      <c r="A4" s="14" t="s">
        <v>236</v>
      </c>
      <c r="B4" s="15" t="s">
        <v>697</v>
      </c>
    </row>
    <row r="5" spans="1:9" x14ac:dyDescent="0.25">
      <c r="A5" s="14" t="s">
        <v>407</v>
      </c>
      <c r="B5" s="15" t="s">
        <v>635</v>
      </c>
      <c r="G5" s="260"/>
      <c r="H5" s="260"/>
      <c r="I5" s="260"/>
    </row>
    <row r="6" spans="1:9" x14ac:dyDescent="0.25">
      <c r="A6" s="261" t="s">
        <v>0</v>
      </c>
      <c r="B6" s="3" t="s">
        <v>408</v>
      </c>
      <c r="C6" s="3" t="s">
        <v>404</v>
      </c>
      <c r="D6" s="3" t="s">
        <v>405</v>
      </c>
      <c r="F6" s="262" t="s">
        <v>274</v>
      </c>
      <c r="G6" s="260"/>
      <c r="H6" s="260"/>
      <c r="I6" s="260"/>
    </row>
    <row r="7" spans="1:9" x14ac:dyDescent="0.25">
      <c r="A7" s="185" t="s">
        <v>70</v>
      </c>
      <c r="B7" s="2">
        <v>0</v>
      </c>
      <c r="C7" s="2">
        <v>0</v>
      </c>
      <c r="D7" s="2">
        <v>0</v>
      </c>
      <c r="F7" s="2">
        <f>C7+D7</f>
        <v>0</v>
      </c>
      <c r="G7" s="260"/>
      <c r="H7" s="260"/>
      <c r="I7" s="260"/>
    </row>
    <row r="8" spans="1:9" x14ac:dyDescent="0.25">
      <c r="A8" s="185" t="s">
        <v>71</v>
      </c>
      <c r="B8" s="2">
        <v>0</v>
      </c>
      <c r="C8" s="2">
        <v>0</v>
      </c>
      <c r="D8" s="2">
        <v>0</v>
      </c>
      <c r="F8" s="2">
        <f t="shared" ref="F8:F71" si="0">C8+D8</f>
        <v>0</v>
      </c>
      <c r="G8" s="260"/>
      <c r="H8" s="260"/>
      <c r="I8" s="260"/>
    </row>
    <row r="9" spans="1:9" x14ac:dyDescent="0.25">
      <c r="A9" s="185" t="s">
        <v>72</v>
      </c>
      <c r="B9" s="2">
        <v>0</v>
      </c>
      <c r="C9" s="2">
        <v>0</v>
      </c>
      <c r="D9" s="2">
        <v>0</v>
      </c>
      <c r="F9" s="2">
        <f t="shared" si="0"/>
        <v>0</v>
      </c>
      <c r="G9" s="260"/>
      <c r="H9" s="260"/>
      <c r="I9" s="260"/>
    </row>
    <row r="10" spans="1:9" x14ac:dyDescent="0.25">
      <c r="A10" s="185" t="s">
        <v>73</v>
      </c>
      <c r="B10" s="2">
        <v>0</v>
      </c>
      <c r="C10" s="2">
        <v>0</v>
      </c>
      <c r="D10" s="2">
        <v>0</v>
      </c>
      <c r="F10" s="2">
        <f t="shared" si="0"/>
        <v>0</v>
      </c>
      <c r="G10" s="260"/>
      <c r="H10" s="260"/>
      <c r="I10" s="260"/>
    </row>
    <row r="11" spans="1:9" x14ac:dyDescent="0.25">
      <c r="A11" s="185" t="s">
        <v>75</v>
      </c>
      <c r="B11" s="2">
        <v>0</v>
      </c>
      <c r="C11" s="2">
        <v>0</v>
      </c>
      <c r="D11" s="2">
        <v>0</v>
      </c>
      <c r="F11" s="2">
        <f t="shared" si="0"/>
        <v>0</v>
      </c>
      <c r="G11" s="260"/>
      <c r="H11" s="260"/>
      <c r="I11" s="260"/>
    </row>
    <row r="12" spans="1:9" x14ac:dyDescent="0.25">
      <c r="A12" s="185" t="s">
        <v>76</v>
      </c>
      <c r="B12" s="2">
        <v>0</v>
      </c>
      <c r="C12" s="2">
        <v>0</v>
      </c>
      <c r="D12" s="2">
        <v>0</v>
      </c>
      <c r="F12" s="2">
        <f t="shared" si="0"/>
        <v>0</v>
      </c>
      <c r="G12" s="260"/>
      <c r="H12" s="260"/>
      <c r="I12" s="260"/>
    </row>
    <row r="13" spans="1:9" x14ac:dyDescent="0.25">
      <c r="A13" s="265" t="s">
        <v>101</v>
      </c>
      <c r="B13" s="2">
        <v>12880487.32</v>
      </c>
      <c r="C13" s="2">
        <v>0</v>
      </c>
      <c r="D13" s="2">
        <v>0</v>
      </c>
      <c r="F13" s="2">
        <f t="shared" si="0"/>
        <v>0</v>
      </c>
      <c r="G13" s="260"/>
      <c r="H13" s="260"/>
      <c r="I13" s="260"/>
    </row>
    <row r="14" spans="1:9" s="260" customFormat="1" x14ac:dyDescent="0.25">
      <c r="A14" s="6" t="s">
        <v>102</v>
      </c>
      <c r="B14" s="2">
        <v>915953.67</v>
      </c>
      <c r="C14" s="2">
        <v>0</v>
      </c>
      <c r="D14" s="2">
        <v>0</v>
      </c>
      <c r="F14" s="2">
        <f t="shared" si="0"/>
        <v>0</v>
      </c>
    </row>
    <row r="15" spans="1:9" s="260" customFormat="1" x14ac:dyDescent="0.25">
      <c r="A15" s="8" t="s">
        <v>420</v>
      </c>
      <c r="B15" s="2">
        <v>0</v>
      </c>
      <c r="C15" s="2">
        <v>0</v>
      </c>
      <c r="D15" s="2">
        <v>0</v>
      </c>
      <c r="F15" s="2">
        <f t="shared" si="0"/>
        <v>0</v>
      </c>
    </row>
    <row r="16" spans="1:9" s="260" customFormat="1" x14ac:dyDescent="0.25">
      <c r="A16" s="8" t="s">
        <v>421</v>
      </c>
      <c r="B16" s="2">
        <v>0</v>
      </c>
      <c r="C16" s="2">
        <v>0</v>
      </c>
      <c r="D16" s="2">
        <v>0</v>
      </c>
      <c r="F16" s="2">
        <f t="shared" si="0"/>
        <v>0</v>
      </c>
    </row>
    <row r="17" spans="1:6" s="260" customFormat="1" x14ac:dyDescent="0.25">
      <c r="A17" s="8" t="s">
        <v>103</v>
      </c>
      <c r="B17" s="2">
        <v>0</v>
      </c>
      <c r="C17" s="2">
        <v>0</v>
      </c>
      <c r="D17" s="2">
        <v>0</v>
      </c>
      <c r="F17" s="2">
        <f t="shared" si="0"/>
        <v>0</v>
      </c>
    </row>
    <row r="18" spans="1:6" s="260" customFormat="1" x14ac:dyDescent="0.25">
      <c r="A18" s="8" t="s">
        <v>104</v>
      </c>
      <c r="B18" s="2">
        <v>0</v>
      </c>
      <c r="C18" s="2">
        <v>0</v>
      </c>
      <c r="D18" s="2">
        <v>0</v>
      </c>
      <c r="F18" s="2">
        <f t="shared" si="0"/>
        <v>0</v>
      </c>
    </row>
    <row r="19" spans="1:6" s="260" customFormat="1" x14ac:dyDescent="0.25">
      <c r="A19" s="8" t="s">
        <v>105</v>
      </c>
      <c r="B19" s="2">
        <v>0</v>
      </c>
      <c r="C19" s="2">
        <v>0</v>
      </c>
      <c r="D19" s="2">
        <v>0</v>
      </c>
      <c r="F19" s="2">
        <f t="shared" si="0"/>
        <v>0</v>
      </c>
    </row>
    <row r="20" spans="1:6" s="260" customFormat="1" x14ac:dyDescent="0.25">
      <c r="A20" s="8" t="s">
        <v>106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 s="260" customFormat="1" x14ac:dyDescent="0.25">
      <c r="A21" s="8" t="s">
        <v>107</v>
      </c>
      <c r="B21" s="2">
        <v>0</v>
      </c>
      <c r="C21" s="2">
        <v>0</v>
      </c>
      <c r="D21" s="2">
        <v>0</v>
      </c>
      <c r="F21" s="2">
        <f t="shared" si="0"/>
        <v>0</v>
      </c>
    </row>
    <row r="22" spans="1:6" s="260" customFormat="1" x14ac:dyDescent="0.25">
      <c r="A22" s="8" t="s">
        <v>422</v>
      </c>
      <c r="B22" s="2">
        <v>0</v>
      </c>
      <c r="C22" s="2">
        <v>0</v>
      </c>
      <c r="D22" s="2">
        <v>0</v>
      </c>
      <c r="F22" s="2">
        <f t="shared" si="0"/>
        <v>0</v>
      </c>
    </row>
    <row r="23" spans="1:6" s="260" customFormat="1" x14ac:dyDescent="0.25">
      <c r="A23" s="8" t="s">
        <v>423</v>
      </c>
      <c r="B23" s="2">
        <v>0</v>
      </c>
      <c r="C23" s="2">
        <v>0</v>
      </c>
      <c r="D23" s="2">
        <v>0</v>
      </c>
      <c r="F23" s="2">
        <f t="shared" si="0"/>
        <v>0</v>
      </c>
    </row>
    <row r="24" spans="1:6" s="260" customFormat="1" x14ac:dyDescent="0.25">
      <c r="A24" s="7" t="s">
        <v>424</v>
      </c>
      <c r="B24" s="2">
        <v>0</v>
      </c>
      <c r="C24" s="2">
        <v>0</v>
      </c>
      <c r="D24" s="2">
        <v>0</v>
      </c>
      <c r="F24" s="2">
        <f t="shared" si="0"/>
        <v>0</v>
      </c>
    </row>
    <row r="25" spans="1:6" s="260" customFormat="1" x14ac:dyDescent="0.25">
      <c r="A25" s="10" t="s">
        <v>425</v>
      </c>
      <c r="B25" s="2">
        <v>0</v>
      </c>
      <c r="C25" s="2">
        <v>0</v>
      </c>
      <c r="D25" s="2">
        <v>0</v>
      </c>
      <c r="F25" s="2">
        <f t="shared" si="0"/>
        <v>0</v>
      </c>
    </row>
    <row r="26" spans="1:6" s="260" customFormat="1" x14ac:dyDescent="0.25">
      <c r="A26" s="10" t="s">
        <v>426</v>
      </c>
      <c r="B26" s="2">
        <v>0</v>
      </c>
      <c r="C26" s="2">
        <v>0</v>
      </c>
      <c r="D26" s="2">
        <v>0</v>
      </c>
      <c r="F26" s="2">
        <f t="shared" si="0"/>
        <v>0</v>
      </c>
    </row>
    <row r="27" spans="1:6" s="260" customFormat="1" x14ac:dyDescent="0.25">
      <c r="A27" s="10" t="s">
        <v>427</v>
      </c>
      <c r="B27" s="2">
        <v>0</v>
      </c>
      <c r="C27" s="2">
        <v>0</v>
      </c>
      <c r="D27" s="2">
        <v>0</v>
      </c>
      <c r="F27" s="2">
        <f t="shared" si="0"/>
        <v>0</v>
      </c>
    </row>
    <row r="28" spans="1:6" s="260" customFormat="1" x14ac:dyDescent="0.25">
      <c r="A28" s="10" t="s">
        <v>428</v>
      </c>
      <c r="B28" s="2">
        <v>0</v>
      </c>
      <c r="C28" s="2">
        <v>0</v>
      </c>
      <c r="D28" s="2">
        <v>0</v>
      </c>
      <c r="F28" s="2">
        <f t="shared" si="0"/>
        <v>0</v>
      </c>
    </row>
    <row r="29" spans="1:6" s="260" customFormat="1" x14ac:dyDescent="0.25">
      <c r="A29" s="8" t="s">
        <v>429</v>
      </c>
      <c r="B29" s="2">
        <v>915953.67</v>
      </c>
      <c r="C29" s="2">
        <v>0</v>
      </c>
      <c r="D29" s="2">
        <v>0</v>
      </c>
      <c r="F29" s="2">
        <f t="shared" si="0"/>
        <v>0</v>
      </c>
    </row>
    <row r="30" spans="1:6" s="260" customFormat="1" x14ac:dyDescent="0.25">
      <c r="A30" s="6" t="s">
        <v>108</v>
      </c>
      <c r="B30" s="2">
        <v>1948860.89</v>
      </c>
      <c r="C30" s="2">
        <v>0</v>
      </c>
      <c r="D30" s="2">
        <v>0</v>
      </c>
      <c r="F30" s="2">
        <f t="shared" si="0"/>
        <v>0</v>
      </c>
    </row>
    <row r="31" spans="1:6" s="260" customFormat="1" x14ac:dyDescent="0.25">
      <c r="A31" s="7" t="s">
        <v>430</v>
      </c>
      <c r="B31" s="2">
        <v>82367.38</v>
      </c>
      <c r="C31" s="2">
        <v>0</v>
      </c>
      <c r="D31" s="2">
        <v>0</v>
      </c>
      <c r="F31" s="2">
        <f t="shared" si="0"/>
        <v>0</v>
      </c>
    </row>
    <row r="32" spans="1:6" s="260" customFormat="1" x14ac:dyDescent="0.25">
      <c r="A32" s="10" t="s">
        <v>572</v>
      </c>
      <c r="B32" s="2">
        <v>82367.38</v>
      </c>
      <c r="C32" s="2">
        <v>0</v>
      </c>
      <c r="D32" s="2">
        <v>0</v>
      </c>
      <c r="F32" s="2">
        <f t="shared" si="0"/>
        <v>0</v>
      </c>
    </row>
    <row r="33" spans="1:6" s="260" customFormat="1" x14ac:dyDescent="0.25">
      <c r="A33" s="10" t="s">
        <v>573</v>
      </c>
      <c r="B33" s="2">
        <v>0</v>
      </c>
      <c r="C33" s="2">
        <v>0</v>
      </c>
      <c r="D33" s="2">
        <v>0</v>
      </c>
      <c r="F33" s="2">
        <f t="shared" si="0"/>
        <v>0</v>
      </c>
    </row>
    <row r="34" spans="1:6" s="260" customFormat="1" x14ac:dyDescent="0.25">
      <c r="A34" s="7" t="s">
        <v>431</v>
      </c>
      <c r="B34" s="2">
        <v>0</v>
      </c>
      <c r="C34" s="2">
        <v>0</v>
      </c>
      <c r="D34" s="2">
        <v>0</v>
      </c>
      <c r="F34" s="2">
        <f t="shared" si="0"/>
        <v>0</v>
      </c>
    </row>
    <row r="35" spans="1:6" s="260" customFormat="1" x14ac:dyDescent="0.25">
      <c r="A35" s="10" t="s">
        <v>574</v>
      </c>
      <c r="B35" s="2">
        <v>0</v>
      </c>
      <c r="C35" s="2">
        <v>0</v>
      </c>
      <c r="D35" s="2">
        <v>0</v>
      </c>
      <c r="F35" s="2">
        <f t="shared" si="0"/>
        <v>0</v>
      </c>
    </row>
    <row r="36" spans="1:6" s="260" customFormat="1" x14ac:dyDescent="0.25">
      <c r="A36" s="10" t="s">
        <v>575</v>
      </c>
      <c r="B36" s="2">
        <v>0</v>
      </c>
      <c r="C36" s="2">
        <v>0</v>
      </c>
      <c r="D36" s="2">
        <v>0</v>
      </c>
      <c r="F36" s="2">
        <f t="shared" si="0"/>
        <v>0</v>
      </c>
    </row>
    <row r="37" spans="1:6" s="260" customFormat="1" x14ac:dyDescent="0.25">
      <c r="A37" s="7" t="s">
        <v>432</v>
      </c>
      <c r="B37" s="2">
        <v>0</v>
      </c>
      <c r="C37" s="2">
        <v>0</v>
      </c>
      <c r="D37" s="2">
        <v>0</v>
      </c>
      <c r="F37" s="2">
        <f t="shared" si="0"/>
        <v>0</v>
      </c>
    </row>
    <row r="38" spans="1:6" s="260" customFormat="1" x14ac:dyDescent="0.25">
      <c r="A38" s="10" t="s">
        <v>576</v>
      </c>
      <c r="B38" s="2">
        <v>0</v>
      </c>
      <c r="C38" s="2">
        <v>0</v>
      </c>
      <c r="D38" s="2">
        <v>0</v>
      </c>
      <c r="F38" s="2">
        <f t="shared" si="0"/>
        <v>0</v>
      </c>
    </row>
    <row r="39" spans="1:6" s="260" customFormat="1" x14ac:dyDescent="0.25">
      <c r="A39" s="10" t="s">
        <v>577</v>
      </c>
      <c r="B39" s="2">
        <v>0</v>
      </c>
      <c r="C39" s="2">
        <v>0</v>
      </c>
      <c r="D39" s="2">
        <v>0</v>
      </c>
      <c r="F39" s="2">
        <f t="shared" si="0"/>
        <v>0</v>
      </c>
    </row>
    <row r="40" spans="1:6" s="260" customFormat="1" x14ac:dyDescent="0.25">
      <c r="A40" s="7" t="s">
        <v>433</v>
      </c>
      <c r="B40" s="2">
        <v>0</v>
      </c>
      <c r="C40" s="2">
        <v>0</v>
      </c>
      <c r="D40" s="2">
        <v>0</v>
      </c>
      <c r="F40" s="2">
        <f t="shared" si="0"/>
        <v>0</v>
      </c>
    </row>
    <row r="41" spans="1:6" s="260" customFormat="1" x14ac:dyDescent="0.25">
      <c r="A41" s="10" t="s">
        <v>578</v>
      </c>
      <c r="B41" s="2">
        <v>0</v>
      </c>
      <c r="C41" s="2">
        <v>0</v>
      </c>
      <c r="D41" s="2">
        <v>0</v>
      </c>
      <c r="F41" s="2">
        <f t="shared" si="0"/>
        <v>0</v>
      </c>
    </row>
    <row r="42" spans="1:6" s="260" customFormat="1" x14ac:dyDescent="0.25">
      <c r="A42" s="10" t="s">
        <v>579</v>
      </c>
      <c r="B42" s="2">
        <v>0</v>
      </c>
      <c r="C42" s="2">
        <v>0</v>
      </c>
      <c r="D42" s="2">
        <v>0</v>
      </c>
      <c r="F42" s="2">
        <f t="shared" si="0"/>
        <v>0</v>
      </c>
    </row>
    <row r="43" spans="1:6" s="260" customFormat="1" x14ac:dyDescent="0.25">
      <c r="A43" s="7" t="s">
        <v>434</v>
      </c>
      <c r="B43" s="2">
        <v>1697822.41</v>
      </c>
      <c r="C43" s="2">
        <v>0</v>
      </c>
      <c r="D43" s="2">
        <v>0</v>
      </c>
      <c r="F43" s="2">
        <f t="shared" si="0"/>
        <v>0</v>
      </c>
    </row>
    <row r="44" spans="1:6" s="260" customFormat="1" x14ac:dyDescent="0.25">
      <c r="A44" s="10" t="s">
        <v>580</v>
      </c>
      <c r="B44" s="2">
        <v>0</v>
      </c>
      <c r="C44" s="2">
        <v>0</v>
      </c>
      <c r="D44" s="2">
        <v>0</v>
      </c>
      <c r="F44" s="2">
        <f t="shared" si="0"/>
        <v>0</v>
      </c>
    </row>
    <row r="45" spans="1:6" s="260" customFormat="1" x14ac:dyDescent="0.25">
      <c r="A45" s="10" t="s">
        <v>581</v>
      </c>
      <c r="B45" s="2">
        <v>1697822.41</v>
      </c>
      <c r="C45" s="2">
        <v>0</v>
      </c>
      <c r="D45" s="2">
        <v>0</v>
      </c>
      <c r="F45" s="2">
        <f t="shared" si="0"/>
        <v>0</v>
      </c>
    </row>
    <row r="46" spans="1:6" s="260" customFormat="1" x14ac:dyDescent="0.25">
      <c r="A46" s="7" t="s">
        <v>435</v>
      </c>
      <c r="B46" s="2">
        <v>0</v>
      </c>
      <c r="C46" s="2">
        <v>0</v>
      </c>
      <c r="D46" s="2">
        <v>0</v>
      </c>
      <c r="F46" s="2">
        <f t="shared" si="0"/>
        <v>0</v>
      </c>
    </row>
    <row r="47" spans="1:6" s="260" customFormat="1" x14ac:dyDescent="0.25">
      <c r="A47" s="10" t="s">
        <v>582</v>
      </c>
      <c r="B47" s="2">
        <v>0</v>
      </c>
      <c r="C47" s="2">
        <v>0</v>
      </c>
      <c r="D47" s="2">
        <v>0</v>
      </c>
      <c r="F47" s="2">
        <f t="shared" si="0"/>
        <v>0</v>
      </c>
    </row>
    <row r="48" spans="1:6" s="260" customFormat="1" x14ac:dyDescent="0.25">
      <c r="A48" s="10" t="s">
        <v>583</v>
      </c>
      <c r="B48" s="2">
        <v>0</v>
      </c>
      <c r="C48" s="2">
        <v>0</v>
      </c>
      <c r="D48" s="2">
        <v>0</v>
      </c>
      <c r="F48" s="2">
        <f t="shared" si="0"/>
        <v>0</v>
      </c>
    </row>
    <row r="49" spans="1:6" s="260" customFormat="1" x14ac:dyDescent="0.25">
      <c r="A49" s="7" t="s">
        <v>436</v>
      </c>
      <c r="B49" s="2">
        <v>168671.1</v>
      </c>
      <c r="C49" s="2">
        <v>0</v>
      </c>
      <c r="D49" s="2">
        <v>0</v>
      </c>
      <c r="F49" s="2">
        <f t="shared" si="0"/>
        <v>0</v>
      </c>
    </row>
    <row r="50" spans="1:6" s="260" customFormat="1" x14ac:dyDescent="0.25">
      <c r="A50" s="10" t="s">
        <v>584</v>
      </c>
      <c r="B50" s="2">
        <v>168671.1</v>
      </c>
      <c r="C50" s="2">
        <v>0</v>
      </c>
      <c r="D50" s="2">
        <v>0</v>
      </c>
      <c r="F50" s="2">
        <f t="shared" si="0"/>
        <v>0</v>
      </c>
    </row>
    <row r="51" spans="1:6" s="260" customFormat="1" x14ac:dyDescent="0.25">
      <c r="A51" s="10" t="s">
        <v>585</v>
      </c>
      <c r="B51" s="2">
        <v>0</v>
      </c>
      <c r="C51" s="2">
        <v>0</v>
      </c>
      <c r="D51" s="2">
        <v>0</v>
      </c>
      <c r="F51" s="2">
        <f t="shared" si="0"/>
        <v>0</v>
      </c>
    </row>
    <row r="52" spans="1:6" s="260" customFormat="1" x14ac:dyDescent="0.25">
      <c r="A52" s="10" t="s">
        <v>586</v>
      </c>
      <c r="B52" s="2">
        <v>0</v>
      </c>
      <c r="C52" s="2">
        <v>0</v>
      </c>
      <c r="D52" s="2">
        <v>0</v>
      </c>
      <c r="F52" s="2">
        <f t="shared" si="0"/>
        <v>0</v>
      </c>
    </row>
    <row r="53" spans="1:6" s="260" customFormat="1" x14ac:dyDescent="0.25">
      <c r="A53" s="7" t="s">
        <v>437</v>
      </c>
      <c r="B53" s="2">
        <v>0</v>
      </c>
      <c r="C53" s="2">
        <v>0</v>
      </c>
      <c r="D53" s="2">
        <v>0</v>
      </c>
      <c r="F53" s="2">
        <f t="shared" si="0"/>
        <v>0</v>
      </c>
    </row>
    <row r="54" spans="1:6" s="260" customFormat="1" x14ac:dyDescent="0.25">
      <c r="A54" s="10" t="s">
        <v>587</v>
      </c>
      <c r="B54" s="2">
        <v>0</v>
      </c>
      <c r="C54" s="2">
        <v>0</v>
      </c>
      <c r="D54" s="2">
        <v>0</v>
      </c>
      <c r="F54" s="2">
        <f t="shared" si="0"/>
        <v>0</v>
      </c>
    </row>
    <row r="55" spans="1:6" s="260" customFormat="1" x14ac:dyDescent="0.25">
      <c r="A55" s="10" t="s">
        <v>588</v>
      </c>
      <c r="B55" s="2">
        <v>0</v>
      </c>
      <c r="C55" s="2">
        <v>0</v>
      </c>
      <c r="D55" s="2">
        <v>0</v>
      </c>
      <c r="F55" s="2">
        <f t="shared" si="0"/>
        <v>0</v>
      </c>
    </row>
    <row r="56" spans="1:6" s="260" customFormat="1" x14ac:dyDescent="0.25">
      <c r="A56" s="7" t="s">
        <v>438</v>
      </c>
      <c r="B56" s="2">
        <v>0</v>
      </c>
      <c r="C56" s="2">
        <v>0</v>
      </c>
      <c r="D56" s="2">
        <v>0</v>
      </c>
      <c r="F56" s="2">
        <f t="shared" si="0"/>
        <v>0</v>
      </c>
    </row>
    <row r="57" spans="1:6" s="260" customFormat="1" x14ac:dyDescent="0.25">
      <c r="A57" s="10" t="s">
        <v>589</v>
      </c>
      <c r="B57" s="2">
        <v>0</v>
      </c>
      <c r="C57" s="2">
        <v>0</v>
      </c>
      <c r="D57" s="2">
        <v>0</v>
      </c>
      <c r="F57" s="2">
        <f t="shared" si="0"/>
        <v>0</v>
      </c>
    </row>
    <row r="58" spans="1:6" s="260" customFormat="1" x14ac:dyDescent="0.25">
      <c r="A58" s="10" t="s">
        <v>590</v>
      </c>
      <c r="B58" s="2">
        <v>0</v>
      </c>
      <c r="C58" s="2">
        <v>0</v>
      </c>
      <c r="D58" s="2">
        <v>0</v>
      </c>
      <c r="F58" s="2">
        <f t="shared" si="0"/>
        <v>0</v>
      </c>
    </row>
    <row r="59" spans="1:6" s="260" customFormat="1" x14ac:dyDescent="0.25">
      <c r="A59" s="7" t="s">
        <v>439</v>
      </c>
      <c r="B59" s="2">
        <v>0</v>
      </c>
      <c r="C59" s="2">
        <v>0</v>
      </c>
      <c r="D59" s="2">
        <v>0</v>
      </c>
      <c r="F59" s="2">
        <f t="shared" si="0"/>
        <v>0</v>
      </c>
    </row>
    <row r="60" spans="1:6" s="260" customFormat="1" x14ac:dyDescent="0.25">
      <c r="A60" s="10" t="s">
        <v>591</v>
      </c>
      <c r="B60" s="2">
        <v>0</v>
      </c>
      <c r="C60" s="2">
        <v>0</v>
      </c>
      <c r="D60" s="2">
        <v>0</v>
      </c>
      <c r="F60" s="2">
        <f t="shared" si="0"/>
        <v>0</v>
      </c>
    </row>
    <row r="61" spans="1:6" s="260" customFormat="1" x14ac:dyDescent="0.25">
      <c r="A61" s="10" t="s">
        <v>592</v>
      </c>
      <c r="B61" s="2">
        <v>0</v>
      </c>
      <c r="C61" s="2">
        <v>0</v>
      </c>
      <c r="D61" s="2">
        <v>0</v>
      </c>
      <c r="F61" s="2">
        <f t="shared" si="0"/>
        <v>0</v>
      </c>
    </row>
    <row r="62" spans="1:6" s="260" customFormat="1" x14ac:dyDescent="0.25">
      <c r="A62" s="7" t="s">
        <v>110</v>
      </c>
      <c r="B62" s="2">
        <v>0</v>
      </c>
      <c r="C62" s="2">
        <v>0</v>
      </c>
      <c r="D62" s="2">
        <v>0</v>
      </c>
      <c r="F62" s="2">
        <f t="shared" si="0"/>
        <v>0</v>
      </c>
    </row>
    <row r="63" spans="1:6" s="260" customFormat="1" x14ac:dyDescent="0.25">
      <c r="A63" s="9" t="s">
        <v>111</v>
      </c>
      <c r="B63" s="2">
        <v>0</v>
      </c>
      <c r="C63" s="2">
        <v>0</v>
      </c>
      <c r="D63" s="2">
        <v>0</v>
      </c>
      <c r="F63" s="2">
        <f t="shared" si="0"/>
        <v>0</v>
      </c>
    </row>
    <row r="64" spans="1:6" s="260" customFormat="1" x14ac:dyDescent="0.25">
      <c r="A64" s="12" t="s">
        <v>593</v>
      </c>
      <c r="B64" s="2">
        <v>0</v>
      </c>
      <c r="C64" s="2">
        <v>0</v>
      </c>
      <c r="D64" s="2">
        <v>0</v>
      </c>
      <c r="F64" s="2">
        <f t="shared" si="0"/>
        <v>0</v>
      </c>
    </row>
    <row r="65" spans="1:6" s="260" customFormat="1" x14ac:dyDescent="0.25">
      <c r="A65" s="12" t="s">
        <v>594</v>
      </c>
      <c r="B65" s="2">
        <v>0</v>
      </c>
      <c r="C65" s="2">
        <v>0</v>
      </c>
      <c r="D65" s="2">
        <v>0</v>
      </c>
      <c r="F65" s="2">
        <f t="shared" si="0"/>
        <v>0</v>
      </c>
    </row>
    <row r="66" spans="1:6" s="260" customFormat="1" x14ac:dyDescent="0.25">
      <c r="A66" s="12" t="s">
        <v>595</v>
      </c>
      <c r="B66" s="2">
        <v>0</v>
      </c>
      <c r="C66" s="2">
        <v>0</v>
      </c>
      <c r="D66" s="2">
        <v>0</v>
      </c>
      <c r="F66" s="2">
        <f t="shared" si="0"/>
        <v>0</v>
      </c>
    </row>
    <row r="67" spans="1:6" s="260" customFormat="1" x14ac:dyDescent="0.25">
      <c r="A67" s="12" t="s">
        <v>596</v>
      </c>
      <c r="B67" s="2">
        <v>0</v>
      </c>
      <c r="C67" s="2">
        <v>0</v>
      </c>
      <c r="D67" s="2">
        <v>0</v>
      </c>
      <c r="F67" s="2">
        <f t="shared" si="0"/>
        <v>0</v>
      </c>
    </row>
    <row r="68" spans="1:6" s="260" customFormat="1" x14ac:dyDescent="0.25">
      <c r="A68" s="9" t="s">
        <v>618</v>
      </c>
      <c r="B68" s="2">
        <v>0</v>
      </c>
      <c r="C68" s="2">
        <v>0</v>
      </c>
      <c r="D68" s="2">
        <v>0</v>
      </c>
      <c r="F68" s="2">
        <f t="shared" si="0"/>
        <v>0</v>
      </c>
    </row>
    <row r="69" spans="1:6" s="260" customFormat="1" x14ac:dyDescent="0.25">
      <c r="A69" s="12" t="s">
        <v>597</v>
      </c>
      <c r="B69" s="2">
        <v>0</v>
      </c>
      <c r="C69" s="2">
        <v>0</v>
      </c>
      <c r="D69" s="2">
        <v>0</v>
      </c>
      <c r="F69" s="2">
        <f t="shared" si="0"/>
        <v>0</v>
      </c>
    </row>
    <row r="70" spans="1:6" s="260" customFormat="1" x14ac:dyDescent="0.25">
      <c r="A70" s="12" t="s">
        <v>619</v>
      </c>
      <c r="B70" s="2">
        <v>0</v>
      </c>
      <c r="C70" s="2">
        <v>0</v>
      </c>
      <c r="D70" s="2">
        <v>0</v>
      </c>
      <c r="F70" s="2">
        <f t="shared" si="0"/>
        <v>0</v>
      </c>
    </row>
    <row r="71" spans="1:6" s="260" customFormat="1" x14ac:dyDescent="0.25">
      <c r="A71" s="9" t="s">
        <v>112</v>
      </c>
      <c r="B71" s="2">
        <v>0</v>
      </c>
      <c r="C71" s="2">
        <v>0</v>
      </c>
      <c r="D71" s="2">
        <v>0</v>
      </c>
      <c r="F71" s="2">
        <f t="shared" si="0"/>
        <v>0</v>
      </c>
    </row>
    <row r="72" spans="1:6" s="260" customFormat="1" x14ac:dyDescent="0.25">
      <c r="A72" s="12" t="s">
        <v>598</v>
      </c>
      <c r="B72" s="2">
        <v>0</v>
      </c>
      <c r="C72" s="2">
        <v>0</v>
      </c>
      <c r="D72" s="2">
        <v>0</v>
      </c>
      <c r="F72" s="2">
        <f t="shared" ref="F72:F135" si="1">C72+D72</f>
        <v>0</v>
      </c>
    </row>
    <row r="73" spans="1:6" s="260" customFormat="1" x14ac:dyDescent="0.25">
      <c r="A73" s="12" t="s">
        <v>599</v>
      </c>
      <c r="B73" s="2">
        <v>0</v>
      </c>
      <c r="C73" s="2">
        <v>0</v>
      </c>
      <c r="D73" s="2">
        <v>0</v>
      </c>
      <c r="F73" s="2">
        <f t="shared" si="1"/>
        <v>0</v>
      </c>
    </row>
    <row r="74" spans="1:6" s="260" customFormat="1" x14ac:dyDescent="0.25">
      <c r="A74" s="9" t="s">
        <v>440</v>
      </c>
      <c r="B74" s="2">
        <v>0</v>
      </c>
      <c r="C74" s="2">
        <v>0</v>
      </c>
      <c r="D74" s="2">
        <v>0</v>
      </c>
      <c r="F74" s="2">
        <f t="shared" si="1"/>
        <v>0</v>
      </c>
    </row>
    <row r="75" spans="1:6" s="260" customFormat="1" x14ac:dyDescent="0.25">
      <c r="A75" s="12" t="s">
        <v>600</v>
      </c>
      <c r="B75" s="2">
        <v>0</v>
      </c>
      <c r="C75" s="2">
        <v>0</v>
      </c>
      <c r="D75" s="2">
        <v>0</v>
      </c>
      <c r="F75" s="2">
        <f t="shared" si="1"/>
        <v>0</v>
      </c>
    </row>
    <row r="76" spans="1:6" s="260" customFormat="1" x14ac:dyDescent="0.25">
      <c r="A76" s="12" t="s">
        <v>601</v>
      </c>
      <c r="B76" s="2">
        <v>0</v>
      </c>
      <c r="C76" s="2">
        <v>0</v>
      </c>
      <c r="D76" s="2">
        <v>0</v>
      </c>
      <c r="F76" s="2">
        <f t="shared" si="1"/>
        <v>0</v>
      </c>
    </row>
    <row r="77" spans="1:6" s="260" customFormat="1" x14ac:dyDescent="0.25">
      <c r="A77" s="9" t="s">
        <v>441</v>
      </c>
      <c r="B77" s="2">
        <v>0</v>
      </c>
      <c r="C77" s="2">
        <v>0</v>
      </c>
      <c r="D77" s="2">
        <v>0</v>
      </c>
      <c r="F77" s="2">
        <f t="shared" si="1"/>
        <v>0</v>
      </c>
    </row>
    <row r="78" spans="1:6" s="260" customFormat="1" x14ac:dyDescent="0.25">
      <c r="A78" s="12" t="s">
        <v>602</v>
      </c>
      <c r="B78" s="2">
        <v>0</v>
      </c>
      <c r="C78" s="2">
        <v>0</v>
      </c>
      <c r="D78" s="2">
        <v>0</v>
      </c>
      <c r="F78" s="2">
        <f t="shared" si="1"/>
        <v>0</v>
      </c>
    </row>
    <row r="79" spans="1:6" s="260" customFormat="1" x14ac:dyDescent="0.25">
      <c r="A79" s="12" t="s">
        <v>603</v>
      </c>
      <c r="B79" s="2">
        <v>0</v>
      </c>
      <c r="C79" s="2">
        <v>0</v>
      </c>
      <c r="D79" s="2">
        <v>0</v>
      </c>
      <c r="F79" s="2">
        <f t="shared" si="1"/>
        <v>0</v>
      </c>
    </row>
    <row r="80" spans="1:6" s="260" customFormat="1" x14ac:dyDescent="0.25">
      <c r="A80" s="9" t="s">
        <v>442</v>
      </c>
      <c r="B80" s="2">
        <v>0</v>
      </c>
      <c r="C80" s="2">
        <v>0</v>
      </c>
      <c r="D80" s="2">
        <v>0</v>
      </c>
      <c r="F80" s="2">
        <f t="shared" si="1"/>
        <v>0</v>
      </c>
    </row>
    <row r="81" spans="1:6" s="260" customFormat="1" x14ac:dyDescent="0.25">
      <c r="A81" s="12" t="s">
        <v>604</v>
      </c>
      <c r="B81" s="2">
        <v>0</v>
      </c>
      <c r="C81" s="2">
        <v>0</v>
      </c>
      <c r="D81" s="2">
        <v>0</v>
      </c>
      <c r="F81" s="2">
        <f t="shared" si="1"/>
        <v>0</v>
      </c>
    </row>
    <row r="82" spans="1:6" s="260" customFormat="1" x14ac:dyDescent="0.25">
      <c r="A82" s="12" t="s">
        <v>605</v>
      </c>
      <c r="B82" s="2">
        <v>0</v>
      </c>
      <c r="C82" s="2">
        <v>0</v>
      </c>
      <c r="D82" s="2">
        <v>0</v>
      </c>
      <c r="F82" s="2">
        <f t="shared" si="1"/>
        <v>0</v>
      </c>
    </row>
    <row r="83" spans="1:6" s="260" customFormat="1" x14ac:dyDescent="0.25">
      <c r="A83" s="8" t="s">
        <v>443</v>
      </c>
      <c r="B83" s="2">
        <v>0</v>
      </c>
      <c r="C83" s="2">
        <v>0</v>
      </c>
      <c r="D83" s="2">
        <v>0</v>
      </c>
      <c r="F83" s="2">
        <f t="shared" si="1"/>
        <v>0</v>
      </c>
    </row>
    <row r="84" spans="1:6" s="260" customFormat="1" x14ac:dyDescent="0.25">
      <c r="A84" s="7" t="s">
        <v>444</v>
      </c>
      <c r="B84" s="2">
        <v>0</v>
      </c>
      <c r="C84" s="2">
        <v>0</v>
      </c>
      <c r="D84" s="2">
        <v>0</v>
      </c>
      <c r="F84" s="2">
        <f t="shared" si="1"/>
        <v>0</v>
      </c>
    </row>
    <row r="85" spans="1:6" s="260" customFormat="1" x14ac:dyDescent="0.25">
      <c r="A85" s="10" t="s">
        <v>606</v>
      </c>
      <c r="B85" s="2">
        <v>0</v>
      </c>
      <c r="C85" s="2">
        <v>0</v>
      </c>
      <c r="D85" s="2">
        <v>0</v>
      </c>
      <c r="F85" s="2">
        <f t="shared" si="1"/>
        <v>0</v>
      </c>
    </row>
    <row r="86" spans="1:6" s="260" customFormat="1" x14ac:dyDescent="0.25">
      <c r="A86" s="10" t="s">
        <v>607</v>
      </c>
      <c r="B86" s="2">
        <v>0</v>
      </c>
      <c r="C86" s="2">
        <v>0</v>
      </c>
      <c r="D86" s="2">
        <v>0</v>
      </c>
      <c r="F86" s="2">
        <f t="shared" si="1"/>
        <v>0</v>
      </c>
    </row>
    <row r="87" spans="1:6" s="260" customFormat="1" x14ac:dyDescent="0.25">
      <c r="A87" s="17" t="s">
        <v>113</v>
      </c>
      <c r="B87" s="2">
        <v>4771149.6500000004</v>
      </c>
      <c r="C87" s="2">
        <v>0</v>
      </c>
      <c r="D87" s="2">
        <v>0</v>
      </c>
      <c r="F87" s="2">
        <f t="shared" si="1"/>
        <v>0</v>
      </c>
    </row>
    <row r="88" spans="1:6" s="260" customFormat="1" x14ac:dyDescent="0.25">
      <c r="A88" s="6" t="s">
        <v>114</v>
      </c>
      <c r="B88" s="2">
        <v>0</v>
      </c>
      <c r="C88" s="2">
        <v>0</v>
      </c>
      <c r="D88" s="2">
        <v>0</v>
      </c>
      <c r="F88" s="2">
        <f t="shared" si="1"/>
        <v>0</v>
      </c>
    </row>
    <row r="89" spans="1:6" s="260" customFormat="1" x14ac:dyDescent="0.25">
      <c r="A89" s="7" t="s">
        <v>115</v>
      </c>
      <c r="B89" s="2">
        <v>0</v>
      </c>
      <c r="C89" s="2">
        <v>0</v>
      </c>
      <c r="D89" s="2">
        <v>0</v>
      </c>
      <c r="F89" s="2">
        <f t="shared" si="1"/>
        <v>0</v>
      </c>
    </row>
    <row r="90" spans="1:6" s="260" customFormat="1" x14ac:dyDescent="0.25">
      <c r="A90" s="10" t="s">
        <v>116</v>
      </c>
      <c r="B90" s="2">
        <v>0</v>
      </c>
      <c r="C90" s="2">
        <v>0</v>
      </c>
      <c r="D90" s="2">
        <v>0</v>
      </c>
      <c r="F90" s="2">
        <f t="shared" si="1"/>
        <v>0</v>
      </c>
    </row>
    <row r="91" spans="1:6" s="260" customFormat="1" ht="25.5" x14ac:dyDescent="0.25">
      <c r="A91" s="259" t="s">
        <v>117</v>
      </c>
      <c r="B91" s="2">
        <v>0</v>
      </c>
      <c r="C91" s="2">
        <v>0</v>
      </c>
      <c r="D91" s="2">
        <v>0</v>
      </c>
      <c r="F91" s="2">
        <f t="shared" si="1"/>
        <v>0</v>
      </c>
    </row>
    <row r="92" spans="1:6" s="260" customFormat="1" x14ac:dyDescent="0.25">
      <c r="A92" s="10" t="s">
        <v>118</v>
      </c>
      <c r="B92" s="2">
        <v>0</v>
      </c>
      <c r="C92" s="2">
        <v>0</v>
      </c>
      <c r="D92" s="2">
        <v>0</v>
      </c>
      <c r="F92" s="2">
        <f t="shared" si="1"/>
        <v>0</v>
      </c>
    </row>
    <row r="93" spans="1:6" s="260" customFormat="1" x14ac:dyDescent="0.25">
      <c r="A93" s="8" t="s">
        <v>119</v>
      </c>
      <c r="B93" s="2">
        <v>0</v>
      </c>
      <c r="C93" s="2">
        <v>0</v>
      </c>
      <c r="D93" s="2">
        <v>0</v>
      </c>
      <c r="F93" s="2">
        <f t="shared" si="1"/>
        <v>0</v>
      </c>
    </row>
    <row r="94" spans="1:6" s="260" customFormat="1" x14ac:dyDescent="0.25">
      <c r="A94" s="8" t="s">
        <v>445</v>
      </c>
      <c r="B94" s="2">
        <v>0</v>
      </c>
      <c r="C94" s="2">
        <v>0</v>
      </c>
      <c r="D94" s="2">
        <v>0</v>
      </c>
      <c r="F94" s="2">
        <f t="shared" si="1"/>
        <v>0</v>
      </c>
    </row>
    <row r="95" spans="1:6" s="260" customFormat="1" x14ac:dyDescent="0.25">
      <c r="A95" s="8" t="s">
        <v>446</v>
      </c>
      <c r="B95" s="2">
        <v>0</v>
      </c>
      <c r="C95" s="2">
        <v>0</v>
      </c>
      <c r="D95" s="2">
        <v>0</v>
      </c>
      <c r="F95" s="2">
        <f t="shared" si="1"/>
        <v>0</v>
      </c>
    </row>
    <row r="96" spans="1:6" s="260" customFormat="1" x14ac:dyDescent="0.25">
      <c r="A96" s="8" t="s">
        <v>620</v>
      </c>
      <c r="B96" s="2">
        <v>0</v>
      </c>
      <c r="C96" s="2">
        <v>0</v>
      </c>
      <c r="D96" s="2">
        <v>0</v>
      </c>
      <c r="F96" s="2">
        <f t="shared" si="1"/>
        <v>0</v>
      </c>
    </row>
    <row r="97" spans="1:6" s="260" customFormat="1" x14ac:dyDescent="0.25">
      <c r="A97" s="6" t="s">
        <v>120</v>
      </c>
      <c r="B97" s="2">
        <v>0</v>
      </c>
      <c r="C97" s="2">
        <v>0</v>
      </c>
      <c r="D97" s="2">
        <v>0</v>
      </c>
      <c r="F97" s="2">
        <f t="shared" si="1"/>
        <v>0</v>
      </c>
    </row>
    <row r="98" spans="1:6" s="260" customFormat="1" x14ac:dyDescent="0.25">
      <c r="A98" s="8" t="s">
        <v>121</v>
      </c>
      <c r="B98" s="2">
        <v>0</v>
      </c>
      <c r="C98" s="2">
        <v>0</v>
      </c>
      <c r="D98" s="2">
        <v>0</v>
      </c>
      <c r="F98" s="2">
        <f t="shared" si="1"/>
        <v>0</v>
      </c>
    </row>
    <row r="99" spans="1:6" s="260" customFormat="1" x14ac:dyDescent="0.25">
      <c r="A99" s="8" t="s">
        <v>122</v>
      </c>
      <c r="B99" s="2">
        <v>0</v>
      </c>
      <c r="C99" s="2">
        <v>0</v>
      </c>
      <c r="D99" s="2">
        <v>0</v>
      </c>
      <c r="F99" s="2">
        <f t="shared" si="1"/>
        <v>0</v>
      </c>
    </row>
    <row r="100" spans="1:6" s="260" customFormat="1" x14ac:dyDescent="0.25">
      <c r="A100" s="8" t="s">
        <v>123</v>
      </c>
      <c r="B100" s="2">
        <v>0</v>
      </c>
      <c r="C100" s="2">
        <v>0</v>
      </c>
      <c r="D100" s="2">
        <v>0</v>
      </c>
      <c r="F100" s="2">
        <f t="shared" si="1"/>
        <v>0</v>
      </c>
    </row>
    <row r="101" spans="1:6" s="260" customFormat="1" x14ac:dyDescent="0.25">
      <c r="A101" s="17" t="s">
        <v>124</v>
      </c>
      <c r="B101" s="2">
        <v>0</v>
      </c>
      <c r="C101" s="2">
        <v>0</v>
      </c>
      <c r="D101" s="2">
        <v>0</v>
      </c>
      <c r="F101" s="2">
        <f t="shared" si="1"/>
        <v>0</v>
      </c>
    </row>
    <row r="102" spans="1:6" s="260" customFormat="1" x14ac:dyDescent="0.25">
      <c r="A102" s="6" t="s">
        <v>125</v>
      </c>
      <c r="B102" s="2">
        <v>5244523.1100000003</v>
      </c>
      <c r="C102" s="2">
        <v>0</v>
      </c>
      <c r="D102" s="2">
        <v>0</v>
      </c>
      <c r="F102" s="2">
        <f t="shared" si="1"/>
        <v>0</v>
      </c>
    </row>
    <row r="103" spans="1:6" s="260" customFormat="1" x14ac:dyDescent="0.25">
      <c r="A103" s="7" t="s">
        <v>126</v>
      </c>
      <c r="B103" s="2">
        <v>385914.3</v>
      </c>
      <c r="C103" s="2">
        <v>0</v>
      </c>
      <c r="D103" s="2">
        <v>0</v>
      </c>
      <c r="F103" s="2">
        <f t="shared" si="1"/>
        <v>0</v>
      </c>
    </row>
    <row r="104" spans="1:6" s="260" customFormat="1" x14ac:dyDescent="0.25">
      <c r="A104" s="10" t="s">
        <v>608</v>
      </c>
      <c r="B104" s="2">
        <v>385914.3</v>
      </c>
      <c r="C104" s="2">
        <v>0</v>
      </c>
      <c r="D104" s="2">
        <v>0</v>
      </c>
      <c r="F104" s="2">
        <f t="shared" si="1"/>
        <v>0</v>
      </c>
    </row>
    <row r="105" spans="1:6" s="260" customFormat="1" x14ac:dyDescent="0.25">
      <c r="A105" s="10" t="s">
        <v>609</v>
      </c>
      <c r="B105" s="2">
        <v>0</v>
      </c>
      <c r="C105" s="2">
        <v>0</v>
      </c>
      <c r="D105" s="2">
        <v>0</v>
      </c>
      <c r="F105" s="2">
        <f t="shared" si="1"/>
        <v>0</v>
      </c>
    </row>
    <row r="106" spans="1:6" s="260" customFormat="1" x14ac:dyDescent="0.25">
      <c r="A106" s="8" t="s">
        <v>127</v>
      </c>
      <c r="B106" s="2">
        <v>0</v>
      </c>
      <c r="C106" s="2">
        <v>0</v>
      </c>
      <c r="D106" s="2">
        <v>0</v>
      </c>
      <c r="F106" s="2">
        <f t="shared" si="1"/>
        <v>0</v>
      </c>
    </row>
    <row r="107" spans="1:6" s="260" customFormat="1" x14ac:dyDescent="0.25">
      <c r="A107" s="8" t="s">
        <v>128</v>
      </c>
      <c r="B107" s="2">
        <v>3942185.43</v>
      </c>
      <c r="C107" s="2">
        <v>0</v>
      </c>
      <c r="D107" s="2">
        <v>0</v>
      </c>
      <c r="F107" s="2">
        <f t="shared" si="1"/>
        <v>0</v>
      </c>
    </row>
    <row r="108" spans="1:6" s="260" customFormat="1" x14ac:dyDescent="0.25">
      <c r="A108" s="8" t="s">
        <v>129</v>
      </c>
      <c r="B108" s="2">
        <v>0</v>
      </c>
      <c r="C108" s="2">
        <v>0</v>
      </c>
      <c r="D108" s="2">
        <v>0</v>
      </c>
      <c r="F108" s="2">
        <f t="shared" si="1"/>
        <v>0</v>
      </c>
    </row>
    <row r="109" spans="1:6" s="260" customFormat="1" x14ac:dyDescent="0.25">
      <c r="A109" s="7" t="s">
        <v>130</v>
      </c>
      <c r="B109" s="2">
        <v>916423.38</v>
      </c>
      <c r="C109" s="2">
        <v>0</v>
      </c>
      <c r="D109" s="2">
        <v>0</v>
      </c>
      <c r="F109" s="2">
        <f t="shared" si="1"/>
        <v>0</v>
      </c>
    </row>
    <row r="110" spans="1:6" s="260" customFormat="1" x14ac:dyDescent="0.25">
      <c r="A110" s="9" t="s">
        <v>131</v>
      </c>
      <c r="B110" s="2">
        <v>916423.38</v>
      </c>
      <c r="C110" s="2">
        <v>0</v>
      </c>
      <c r="D110" s="2">
        <v>0</v>
      </c>
      <c r="F110" s="2">
        <f t="shared" si="1"/>
        <v>0</v>
      </c>
    </row>
    <row r="111" spans="1:6" s="260" customFormat="1" x14ac:dyDescent="0.25">
      <c r="A111" s="12" t="s">
        <v>621</v>
      </c>
      <c r="B111" s="2">
        <v>916423.38</v>
      </c>
      <c r="C111" s="2">
        <v>0</v>
      </c>
      <c r="D111" s="2">
        <v>0</v>
      </c>
      <c r="F111" s="2">
        <f t="shared" si="1"/>
        <v>0</v>
      </c>
    </row>
    <row r="112" spans="1:6" s="260" customFormat="1" x14ac:dyDescent="0.25">
      <c r="A112" s="12" t="s">
        <v>610</v>
      </c>
      <c r="B112" s="2">
        <v>0</v>
      </c>
      <c r="C112" s="2">
        <v>0</v>
      </c>
      <c r="D112" s="2">
        <v>0</v>
      </c>
      <c r="F112" s="2">
        <f t="shared" si="1"/>
        <v>0</v>
      </c>
    </row>
    <row r="113" spans="1:6" s="260" customFormat="1" x14ac:dyDescent="0.25">
      <c r="A113" s="10" t="s">
        <v>447</v>
      </c>
      <c r="B113" s="2">
        <v>0</v>
      </c>
      <c r="C113" s="2">
        <v>0</v>
      </c>
      <c r="D113" s="2">
        <v>0</v>
      </c>
      <c r="F113" s="2">
        <f t="shared" si="1"/>
        <v>0</v>
      </c>
    </row>
    <row r="114" spans="1:6" s="260" customFormat="1" x14ac:dyDescent="0.25">
      <c r="A114" s="7" t="s">
        <v>448</v>
      </c>
      <c r="B114" s="2">
        <v>0</v>
      </c>
      <c r="C114" s="2">
        <v>0</v>
      </c>
      <c r="D114" s="2">
        <v>0</v>
      </c>
      <c r="F114" s="2">
        <f t="shared" si="1"/>
        <v>0</v>
      </c>
    </row>
    <row r="115" spans="1:6" s="260" customFormat="1" x14ac:dyDescent="0.25">
      <c r="A115" s="10" t="s">
        <v>611</v>
      </c>
      <c r="B115" s="2">
        <v>0</v>
      </c>
      <c r="C115" s="2">
        <v>0</v>
      </c>
      <c r="D115" s="2">
        <v>0</v>
      </c>
      <c r="F115" s="2">
        <f t="shared" si="1"/>
        <v>0</v>
      </c>
    </row>
    <row r="116" spans="1:6" s="260" customFormat="1" x14ac:dyDescent="0.25">
      <c r="A116" s="10" t="s">
        <v>612</v>
      </c>
      <c r="B116" s="2">
        <v>0</v>
      </c>
      <c r="C116" s="2">
        <v>0</v>
      </c>
      <c r="D116" s="2">
        <v>0</v>
      </c>
      <c r="F116" s="2">
        <f t="shared" si="1"/>
        <v>0</v>
      </c>
    </row>
    <row r="117" spans="1:6" s="260" customFormat="1" x14ac:dyDescent="0.25">
      <c r="A117" s="265" t="s">
        <v>195</v>
      </c>
      <c r="B117" s="2">
        <v>0</v>
      </c>
      <c r="C117" s="2">
        <v>0</v>
      </c>
      <c r="D117" s="2">
        <v>0</v>
      </c>
      <c r="F117" s="2">
        <f t="shared" si="1"/>
        <v>0</v>
      </c>
    </row>
    <row r="118" spans="1:6" s="260" customFormat="1" x14ac:dyDescent="0.25">
      <c r="A118" s="17" t="s">
        <v>196</v>
      </c>
      <c r="B118" s="2">
        <v>0</v>
      </c>
      <c r="C118" s="2">
        <v>0</v>
      </c>
      <c r="D118" s="2">
        <v>0</v>
      </c>
      <c r="F118" s="2">
        <f t="shared" si="1"/>
        <v>0</v>
      </c>
    </row>
    <row r="119" spans="1:6" s="260" customFormat="1" x14ac:dyDescent="0.25">
      <c r="A119" s="6" t="s">
        <v>197</v>
      </c>
      <c r="B119" s="2">
        <v>0</v>
      </c>
      <c r="C119" s="2">
        <v>0</v>
      </c>
      <c r="D119" s="2">
        <v>0</v>
      </c>
      <c r="F119" s="2">
        <f t="shared" si="1"/>
        <v>0</v>
      </c>
    </row>
    <row r="120" spans="1:6" s="260" customFormat="1" x14ac:dyDescent="0.25">
      <c r="A120" s="8" t="s">
        <v>198</v>
      </c>
      <c r="B120" s="2">
        <v>0</v>
      </c>
      <c r="C120" s="2">
        <v>0</v>
      </c>
      <c r="D120" s="2">
        <v>0</v>
      </c>
      <c r="F120" s="2">
        <f t="shared" si="1"/>
        <v>0</v>
      </c>
    </row>
    <row r="121" spans="1:6" s="260" customFormat="1" x14ac:dyDescent="0.25">
      <c r="A121" s="8" t="s">
        <v>199</v>
      </c>
      <c r="B121" s="2">
        <v>0</v>
      </c>
      <c r="C121" s="2">
        <v>0</v>
      </c>
      <c r="D121" s="2">
        <v>0</v>
      </c>
      <c r="F121" s="2">
        <f t="shared" si="1"/>
        <v>0</v>
      </c>
    </row>
    <row r="122" spans="1:6" s="260" customFormat="1" x14ac:dyDescent="0.25">
      <c r="A122" s="8" t="s">
        <v>200</v>
      </c>
      <c r="B122" s="2">
        <v>0</v>
      </c>
      <c r="C122" s="2">
        <v>0</v>
      </c>
      <c r="D122" s="2">
        <v>0</v>
      </c>
      <c r="F122" s="2">
        <f t="shared" si="1"/>
        <v>0</v>
      </c>
    </row>
    <row r="123" spans="1:6" s="260" customFormat="1" x14ac:dyDescent="0.25">
      <c r="A123" s="8" t="s">
        <v>201</v>
      </c>
      <c r="B123" s="2">
        <v>0</v>
      </c>
      <c r="C123" s="2">
        <v>0</v>
      </c>
      <c r="D123" s="2">
        <v>0</v>
      </c>
      <c r="F123" s="2">
        <f t="shared" si="1"/>
        <v>0</v>
      </c>
    </row>
    <row r="124" spans="1:6" s="260" customFormat="1" x14ac:dyDescent="0.25">
      <c r="A124" s="8" t="s">
        <v>202</v>
      </c>
      <c r="B124" s="2">
        <v>0</v>
      </c>
      <c r="C124" s="2">
        <v>0</v>
      </c>
      <c r="D124" s="2">
        <v>0</v>
      </c>
      <c r="F124" s="2">
        <f t="shared" si="1"/>
        <v>0</v>
      </c>
    </row>
    <row r="125" spans="1:6" s="260" customFormat="1" x14ac:dyDescent="0.25">
      <c r="A125" s="6" t="s">
        <v>203</v>
      </c>
      <c r="B125" s="2">
        <v>0</v>
      </c>
      <c r="C125" s="2">
        <v>0</v>
      </c>
      <c r="D125" s="2">
        <v>0</v>
      </c>
      <c r="F125" s="2">
        <f t="shared" si="1"/>
        <v>0</v>
      </c>
    </row>
    <row r="126" spans="1:6" s="260" customFormat="1" x14ac:dyDescent="0.25">
      <c r="A126" s="7" t="s">
        <v>468</v>
      </c>
      <c r="B126" s="2">
        <v>0</v>
      </c>
      <c r="C126" s="2">
        <v>0</v>
      </c>
      <c r="D126" s="2">
        <v>0</v>
      </c>
      <c r="F126" s="2">
        <f t="shared" si="1"/>
        <v>0</v>
      </c>
    </row>
    <row r="127" spans="1:6" s="260" customFormat="1" x14ac:dyDescent="0.25">
      <c r="A127" s="10" t="s">
        <v>504</v>
      </c>
      <c r="B127" s="2">
        <v>0</v>
      </c>
      <c r="C127" s="2">
        <v>0</v>
      </c>
      <c r="D127" s="2">
        <v>0</v>
      </c>
      <c r="F127" s="2">
        <f t="shared" si="1"/>
        <v>0</v>
      </c>
    </row>
    <row r="128" spans="1:6" s="260" customFormat="1" x14ac:dyDescent="0.25">
      <c r="A128" s="10" t="s">
        <v>505</v>
      </c>
      <c r="B128" s="2">
        <v>0</v>
      </c>
      <c r="C128" s="2">
        <v>0</v>
      </c>
      <c r="D128" s="2">
        <v>0</v>
      </c>
      <c r="F128" s="2">
        <f t="shared" si="1"/>
        <v>0</v>
      </c>
    </row>
    <row r="129" spans="1:6" s="260" customFormat="1" x14ac:dyDescent="0.25">
      <c r="A129" s="8" t="s">
        <v>469</v>
      </c>
      <c r="B129" s="2">
        <v>0</v>
      </c>
      <c r="C129" s="2">
        <v>0</v>
      </c>
      <c r="D129" s="2">
        <v>0</v>
      </c>
      <c r="F129" s="2">
        <f t="shared" si="1"/>
        <v>0</v>
      </c>
    </row>
    <row r="130" spans="1:6" s="260" customFormat="1" x14ac:dyDescent="0.25">
      <c r="A130" s="7" t="s">
        <v>470</v>
      </c>
      <c r="B130" s="2">
        <v>0</v>
      </c>
      <c r="C130" s="2">
        <v>0</v>
      </c>
      <c r="D130" s="2">
        <v>0</v>
      </c>
      <c r="F130" s="2">
        <f t="shared" si="1"/>
        <v>0</v>
      </c>
    </row>
    <row r="131" spans="1:6" s="260" customFormat="1" x14ac:dyDescent="0.25">
      <c r="A131" s="10" t="s">
        <v>506</v>
      </c>
      <c r="B131" s="2">
        <v>0</v>
      </c>
      <c r="C131" s="2">
        <v>0</v>
      </c>
      <c r="D131" s="2">
        <v>0</v>
      </c>
      <c r="F131" s="2">
        <f t="shared" si="1"/>
        <v>0</v>
      </c>
    </row>
    <row r="132" spans="1:6" s="260" customFormat="1" x14ac:dyDescent="0.25">
      <c r="A132" s="10" t="s">
        <v>507</v>
      </c>
      <c r="B132" s="2">
        <v>0</v>
      </c>
      <c r="C132" s="2">
        <v>0</v>
      </c>
      <c r="D132" s="2">
        <v>0</v>
      </c>
      <c r="F132" s="2">
        <f t="shared" si="1"/>
        <v>0</v>
      </c>
    </row>
    <row r="133" spans="1:6" s="260" customFormat="1" x14ac:dyDescent="0.25">
      <c r="A133" s="7" t="s">
        <v>471</v>
      </c>
      <c r="B133" s="2">
        <v>0</v>
      </c>
      <c r="C133" s="2">
        <v>0</v>
      </c>
      <c r="D133" s="2">
        <v>0</v>
      </c>
      <c r="F133" s="2">
        <f t="shared" si="1"/>
        <v>0</v>
      </c>
    </row>
    <row r="134" spans="1:6" s="260" customFormat="1" x14ac:dyDescent="0.25">
      <c r="A134" s="10" t="s">
        <v>508</v>
      </c>
      <c r="B134" s="2">
        <v>0</v>
      </c>
      <c r="C134" s="2">
        <v>0</v>
      </c>
      <c r="D134" s="2">
        <v>0</v>
      </c>
      <c r="F134" s="2">
        <f t="shared" si="1"/>
        <v>0</v>
      </c>
    </row>
    <row r="135" spans="1:6" s="260" customFormat="1" x14ac:dyDescent="0.25">
      <c r="A135" s="10" t="s">
        <v>509</v>
      </c>
      <c r="B135" s="2">
        <v>0</v>
      </c>
      <c r="C135" s="2">
        <v>0</v>
      </c>
      <c r="D135" s="2">
        <v>0</v>
      </c>
      <c r="F135" s="2">
        <f t="shared" si="1"/>
        <v>0</v>
      </c>
    </row>
    <row r="136" spans="1:6" s="260" customFormat="1" x14ac:dyDescent="0.25">
      <c r="A136" s="7" t="s">
        <v>472</v>
      </c>
      <c r="B136" s="2">
        <v>0</v>
      </c>
      <c r="C136" s="2">
        <v>0</v>
      </c>
      <c r="D136" s="2">
        <v>0</v>
      </c>
      <c r="F136" s="2">
        <f t="shared" ref="F136:F189" si="2">C136+D136</f>
        <v>0</v>
      </c>
    </row>
    <row r="137" spans="1:6" s="260" customFormat="1" x14ac:dyDescent="0.25">
      <c r="A137" s="10" t="s">
        <v>510</v>
      </c>
      <c r="B137" s="2">
        <v>0</v>
      </c>
      <c r="C137" s="2">
        <v>0</v>
      </c>
      <c r="D137" s="2">
        <v>0</v>
      </c>
      <c r="F137" s="2">
        <f t="shared" si="2"/>
        <v>0</v>
      </c>
    </row>
    <row r="138" spans="1:6" s="260" customFormat="1" x14ac:dyDescent="0.25">
      <c r="A138" s="10" t="s">
        <v>511</v>
      </c>
      <c r="B138" s="2">
        <v>0</v>
      </c>
      <c r="C138" s="2">
        <v>0</v>
      </c>
      <c r="D138" s="2">
        <v>0</v>
      </c>
      <c r="F138" s="2">
        <f t="shared" si="2"/>
        <v>0</v>
      </c>
    </row>
    <row r="139" spans="1:6" s="260" customFormat="1" x14ac:dyDescent="0.25">
      <c r="A139" s="7" t="s">
        <v>473</v>
      </c>
      <c r="B139" s="2">
        <v>0</v>
      </c>
      <c r="C139" s="2">
        <v>0</v>
      </c>
      <c r="D139" s="2">
        <v>0</v>
      </c>
      <c r="F139" s="2">
        <f t="shared" si="2"/>
        <v>0</v>
      </c>
    </row>
    <row r="140" spans="1:6" s="260" customFormat="1" x14ac:dyDescent="0.25">
      <c r="A140" s="10" t="s">
        <v>512</v>
      </c>
      <c r="B140" s="2">
        <v>0</v>
      </c>
      <c r="C140" s="2">
        <v>0</v>
      </c>
      <c r="D140" s="2">
        <v>0</v>
      </c>
      <c r="F140" s="2">
        <f t="shared" si="2"/>
        <v>0</v>
      </c>
    </row>
    <row r="141" spans="1:6" s="260" customFormat="1" x14ac:dyDescent="0.25">
      <c r="A141" s="10" t="s">
        <v>513</v>
      </c>
      <c r="B141" s="2">
        <v>0</v>
      </c>
      <c r="C141" s="2">
        <v>0</v>
      </c>
      <c r="D141" s="2">
        <v>0</v>
      </c>
      <c r="F141" s="2">
        <f t="shared" si="2"/>
        <v>0</v>
      </c>
    </row>
    <row r="142" spans="1:6" s="260" customFormat="1" x14ac:dyDescent="0.25">
      <c r="A142" s="7" t="s">
        <v>474</v>
      </c>
      <c r="B142" s="2">
        <v>0</v>
      </c>
      <c r="C142" s="2">
        <v>0</v>
      </c>
      <c r="D142" s="2">
        <v>0</v>
      </c>
      <c r="F142" s="2">
        <f t="shared" si="2"/>
        <v>0</v>
      </c>
    </row>
    <row r="143" spans="1:6" s="260" customFormat="1" x14ac:dyDescent="0.25">
      <c r="A143" s="10" t="s">
        <v>514</v>
      </c>
      <c r="B143" s="2">
        <v>0</v>
      </c>
      <c r="C143" s="2">
        <v>0</v>
      </c>
      <c r="D143" s="2">
        <v>0</v>
      </c>
      <c r="F143" s="2">
        <f t="shared" si="2"/>
        <v>0</v>
      </c>
    </row>
    <row r="144" spans="1:6" s="260" customFormat="1" x14ac:dyDescent="0.25">
      <c r="A144" s="10" t="s">
        <v>515</v>
      </c>
      <c r="B144" s="2">
        <v>0</v>
      </c>
      <c r="C144" s="2">
        <v>0</v>
      </c>
      <c r="D144" s="2">
        <v>0</v>
      </c>
      <c r="F144" s="2">
        <f t="shared" si="2"/>
        <v>0</v>
      </c>
    </row>
    <row r="145" spans="1:6" s="260" customFormat="1" x14ac:dyDescent="0.25">
      <c r="A145" s="8" t="s">
        <v>475</v>
      </c>
      <c r="B145" s="2">
        <v>0</v>
      </c>
      <c r="C145" s="2">
        <v>0</v>
      </c>
      <c r="D145" s="2">
        <v>0</v>
      </c>
      <c r="F145" s="2">
        <f t="shared" si="2"/>
        <v>0</v>
      </c>
    </row>
    <row r="146" spans="1:6" s="260" customFormat="1" x14ac:dyDescent="0.25">
      <c r="A146" s="7" t="s">
        <v>476</v>
      </c>
      <c r="B146" s="2">
        <v>0</v>
      </c>
      <c r="C146" s="2">
        <v>0</v>
      </c>
      <c r="D146" s="2">
        <v>0</v>
      </c>
      <c r="F146" s="2">
        <f t="shared" si="2"/>
        <v>0</v>
      </c>
    </row>
    <row r="147" spans="1:6" s="260" customFormat="1" x14ac:dyDescent="0.25">
      <c r="A147" s="10" t="s">
        <v>516</v>
      </c>
      <c r="B147" s="2">
        <v>0</v>
      </c>
      <c r="C147" s="2">
        <v>0</v>
      </c>
      <c r="D147" s="2">
        <v>0</v>
      </c>
      <c r="F147" s="2">
        <f t="shared" si="2"/>
        <v>0</v>
      </c>
    </row>
    <row r="148" spans="1:6" s="260" customFormat="1" x14ac:dyDescent="0.25">
      <c r="A148" s="10" t="s">
        <v>517</v>
      </c>
      <c r="B148" s="2">
        <v>0</v>
      </c>
      <c r="C148" s="2">
        <v>0</v>
      </c>
      <c r="D148" s="2">
        <v>0</v>
      </c>
      <c r="F148" s="2">
        <f t="shared" si="2"/>
        <v>0</v>
      </c>
    </row>
    <row r="149" spans="1:6" s="260" customFormat="1" x14ac:dyDescent="0.25">
      <c r="A149" s="8" t="s">
        <v>477</v>
      </c>
      <c r="B149" s="2">
        <v>0</v>
      </c>
      <c r="C149" s="2">
        <v>0</v>
      </c>
      <c r="D149" s="2">
        <v>0</v>
      </c>
      <c r="F149" s="2">
        <f t="shared" si="2"/>
        <v>0</v>
      </c>
    </row>
    <row r="150" spans="1:6" s="260" customFormat="1" x14ac:dyDescent="0.25">
      <c r="A150" s="17" t="s">
        <v>204</v>
      </c>
      <c r="B150" s="2">
        <v>0</v>
      </c>
      <c r="C150" s="2">
        <v>0</v>
      </c>
      <c r="D150" s="2">
        <v>0</v>
      </c>
      <c r="F150" s="2">
        <f t="shared" si="2"/>
        <v>0</v>
      </c>
    </row>
    <row r="151" spans="1:6" s="260" customFormat="1" x14ac:dyDescent="0.25">
      <c r="A151" s="6" t="s">
        <v>205</v>
      </c>
      <c r="B151" s="2">
        <v>0</v>
      </c>
      <c r="C151" s="2">
        <v>0</v>
      </c>
      <c r="D151" s="2">
        <v>0</v>
      </c>
      <c r="F151" s="2">
        <f t="shared" si="2"/>
        <v>0</v>
      </c>
    </row>
    <row r="152" spans="1:6" s="260" customFormat="1" x14ac:dyDescent="0.25">
      <c r="A152" s="7" t="s">
        <v>206</v>
      </c>
      <c r="B152" s="2">
        <v>0</v>
      </c>
      <c r="C152" s="2">
        <v>0</v>
      </c>
      <c r="D152" s="2">
        <v>0</v>
      </c>
      <c r="F152" s="2">
        <f t="shared" si="2"/>
        <v>0</v>
      </c>
    </row>
    <row r="153" spans="1:6" s="260" customFormat="1" x14ac:dyDescent="0.25">
      <c r="A153" s="10" t="s">
        <v>207</v>
      </c>
      <c r="B153" s="2">
        <v>0</v>
      </c>
      <c r="C153" s="2">
        <v>0</v>
      </c>
      <c r="D153" s="2">
        <v>0</v>
      </c>
      <c r="F153" s="2">
        <f t="shared" si="2"/>
        <v>0</v>
      </c>
    </row>
    <row r="154" spans="1:6" s="260" customFormat="1" ht="25.5" x14ac:dyDescent="0.25">
      <c r="A154" s="259" t="s">
        <v>208</v>
      </c>
      <c r="B154" s="2">
        <v>0</v>
      </c>
      <c r="C154" s="2">
        <v>0</v>
      </c>
      <c r="D154" s="2">
        <v>0</v>
      </c>
      <c r="F154" s="2">
        <f t="shared" si="2"/>
        <v>0</v>
      </c>
    </row>
    <row r="155" spans="1:6" s="260" customFormat="1" ht="25.5" x14ac:dyDescent="0.25">
      <c r="A155" s="259" t="s">
        <v>209</v>
      </c>
      <c r="B155" s="2">
        <v>0</v>
      </c>
      <c r="C155" s="2">
        <v>0</v>
      </c>
      <c r="D155" s="2">
        <v>0</v>
      </c>
      <c r="F155" s="2">
        <f t="shared" si="2"/>
        <v>0</v>
      </c>
    </row>
    <row r="156" spans="1:6" s="260" customFormat="1" x14ac:dyDescent="0.25">
      <c r="A156" s="10" t="s">
        <v>210</v>
      </c>
      <c r="B156" s="2">
        <v>0</v>
      </c>
      <c r="C156" s="2">
        <v>0</v>
      </c>
      <c r="D156" s="2">
        <v>0</v>
      </c>
      <c r="F156" s="2">
        <f t="shared" si="2"/>
        <v>0</v>
      </c>
    </row>
    <row r="157" spans="1:6" s="260" customFormat="1" x14ac:dyDescent="0.25">
      <c r="A157" s="10" t="s">
        <v>211</v>
      </c>
      <c r="B157" s="2">
        <v>0</v>
      </c>
      <c r="C157" s="2">
        <v>0</v>
      </c>
      <c r="D157" s="2">
        <v>0</v>
      </c>
      <c r="F157" s="2">
        <f t="shared" si="2"/>
        <v>0</v>
      </c>
    </row>
    <row r="158" spans="1:6" s="260" customFormat="1" x14ac:dyDescent="0.25">
      <c r="A158" s="10" t="s">
        <v>212</v>
      </c>
      <c r="B158" s="2">
        <v>0</v>
      </c>
      <c r="C158" s="2">
        <v>0</v>
      </c>
      <c r="D158" s="2">
        <v>0</v>
      </c>
      <c r="F158" s="2">
        <f t="shared" si="2"/>
        <v>0</v>
      </c>
    </row>
    <row r="159" spans="1:6" s="260" customFormat="1" x14ac:dyDescent="0.25">
      <c r="A159" s="10" t="s">
        <v>478</v>
      </c>
      <c r="B159" s="2">
        <v>0</v>
      </c>
      <c r="C159" s="2">
        <v>0</v>
      </c>
      <c r="D159" s="2">
        <v>0</v>
      </c>
      <c r="F159" s="2">
        <f t="shared" si="2"/>
        <v>0</v>
      </c>
    </row>
    <row r="160" spans="1:6" s="260" customFormat="1" x14ac:dyDescent="0.25">
      <c r="A160" s="10" t="s">
        <v>624</v>
      </c>
      <c r="B160" s="2">
        <v>0</v>
      </c>
      <c r="C160" s="2">
        <v>0</v>
      </c>
      <c r="D160" s="2">
        <v>0</v>
      </c>
      <c r="F160" s="2">
        <f t="shared" si="2"/>
        <v>0</v>
      </c>
    </row>
    <row r="161" spans="1:6" s="260" customFormat="1" x14ac:dyDescent="0.25">
      <c r="A161" s="10" t="s">
        <v>625</v>
      </c>
      <c r="B161" s="2">
        <v>0</v>
      </c>
      <c r="C161" s="2">
        <v>0</v>
      </c>
      <c r="D161" s="2">
        <v>0</v>
      </c>
      <c r="F161" s="2">
        <f t="shared" si="2"/>
        <v>0</v>
      </c>
    </row>
    <row r="162" spans="1:6" s="260" customFormat="1" x14ac:dyDescent="0.25">
      <c r="A162" s="8" t="s">
        <v>626</v>
      </c>
      <c r="B162" s="2">
        <v>0</v>
      </c>
      <c r="C162" s="2">
        <v>0</v>
      </c>
      <c r="D162" s="2">
        <v>0</v>
      </c>
      <c r="F162" s="2">
        <f t="shared" si="2"/>
        <v>0</v>
      </c>
    </row>
    <row r="163" spans="1:6" s="260" customFormat="1" x14ac:dyDescent="0.25">
      <c r="A163" s="7" t="s">
        <v>213</v>
      </c>
      <c r="B163" s="2">
        <v>0</v>
      </c>
      <c r="C163" s="2">
        <v>0</v>
      </c>
      <c r="D163" s="2">
        <v>0</v>
      </c>
      <c r="F163" s="2">
        <f t="shared" si="2"/>
        <v>0</v>
      </c>
    </row>
    <row r="164" spans="1:6" s="260" customFormat="1" x14ac:dyDescent="0.25">
      <c r="A164" s="10" t="s">
        <v>518</v>
      </c>
      <c r="B164" s="2">
        <v>0</v>
      </c>
      <c r="C164" s="2">
        <v>0</v>
      </c>
      <c r="D164" s="2">
        <v>0</v>
      </c>
      <c r="F164" s="2">
        <f t="shared" si="2"/>
        <v>0</v>
      </c>
    </row>
    <row r="165" spans="1:6" s="260" customFormat="1" x14ac:dyDescent="0.25">
      <c r="A165" s="10" t="s">
        <v>519</v>
      </c>
      <c r="B165" s="2">
        <v>0</v>
      </c>
      <c r="C165" s="2">
        <v>0</v>
      </c>
      <c r="D165" s="2">
        <v>0</v>
      </c>
      <c r="F165" s="2">
        <f t="shared" si="2"/>
        <v>0</v>
      </c>
    </row>
    <row r="166" spans="1:6" s="260" customFormat="1" x14ac:dyDescent="0.25">
      <c r="A166" s="10" t="s">
        <v>520</v>
      </c>
      <c r="B166" s="2">
        <v>0</v>
      </c>
      <c r="C166" s="2">
        <v>0</v>
      </c>
      <c r="D166" s="2">
        <v>0</v>
      </c>
      <c r="F166" s="2">
        <f t="shared" si="2"/>
        <v>0</v>
      </c>
    </row>
    <row r="167" spans="1:6" s="260" customFormat="1" x14ac:dyDescent="0.25">
      <c r="A167" s="10" t="s">
        <v>521</v>
      </c>
      <c r="B167" s="2">
        <v>0</v>
      </c>
      <c r="C167" s="2">
        <v>0</v>
      </c>
      <c r="D167" s="2">
        <v>0</v>
      </c>
      <c r="F167" s="2">
        <f t="shared" si="2"/>
        <v>0</v>
      </c>
    </row>
    <row r="168" spans="1:6" s="260" customFormat="1" x14ac:dyDescent="0.25">
      <c r="A168" s="10" t="s">
        <v>522</v>
      </c>
      <c r="B168" s="2">
        <v>0</v>
      </c>
      <c r="C168" s="2">
        <v>0</v>
      </c>
      <c r="D168" s="2">
        <v>0</v>
      </c>
      <c r="F168" s="2">
        <f t="shared" si="2"/>
        <v>0</v>
      </c>
    </row>
    <row r="169" spans="1:6" s="260" customFormat="1" x14ac:dyDescent="0.25">
      <c r="A169" s="6" t="s">
        <v>214</v>
      </c>
      <c r="B169" s="2">
        <v>0</v>
      </c>
      <c r="C169" s="2">
        <v>0</v>
      </c>
      <c r="D169" s="2">
        <v>0</v>
      </c>
      <c r="F169" s="2">
        <f t="shared" si="2"/>
        <v>0</v>
      </c>
    </row>
    <row r="170" spans="1:6" s="260" customFormat="1" x14ac:dyDescent="0.25">
      <c r="A170" s="8" t="s">
        <v>215</v>
      </c>
      <c r="B170" s="2">
        <v>0</v>
      </c>
      <c r="C170" s="2">
        <v>0</v>
      </c>
      <c r="D170" s="2">
        <v>0</v>
      </c>
      <c r="F170" s="2">
        <f t="shared" si="2"/>
        <v>0</v>
      </c>
    </row>
    <row r="171" spans="1:6" s="260" customFormat="1" x14ac:dyDescent="0.25">
      <c r="A171" s="8" t="s">
        <v>216</v>
      </c>
      <c r="B171" s="2">
        <v>0</v>
      </c>
      <c r="C171" s="2">
        <v>0</v>
      </c>
      <c r="D171" s="2">
        <v>0</v>
      </c>
      <c r="F171" s="2">
        <f t="shared" si="2"/>
        <v>0</v>
      </c>
    </row>
    <row r="172" spans="1:6" s="260" customFormat="1" x14ac:dyDescent="0.25">
      <c r="A172" s="8" t="s">
        <v>217</v>
      </c>
      <c r="B172" s="2">
        <v>0</v>
      </c>
      <c r="C172" s="2">
        <v>0</v>
      </c>
      <c r="D172" s="2">
        <v>0</v>
      </c>
      <c r="F172" s="2">
        <f t="shared" si="2"/>
        <v>0</v>
      </c>
    </row>
    <row r="173" spans="1:6" s="260" customFormat="1" x14ac:dyDescent="0.25">
      <c r="A173" s="6" t="s">
        <v>218</v>
      </c>
      <c r="B173" s="2">
        <v>0</v>
      </c>
      <c r="C173" s="2">
        <v>0</v>
      </c>
      <c r="D173" s="2">
        <v>0</v>
      </c>
      <c r="F173" s="2">
        <f t="shared" si="2"/>
        <v>0</v>
      </c>
    </row>
    <row r="174" spans="1:6" s="260" customFormat="1" x14ac:dyDescent="0.25">
      <c r="A174" s="7" t="s">
        <v>627</v>
      </c>
      <c r="B174" s="2">
        <v>0</v>
      </c>
      <c r="C174" s="2">
        <v>0</v>
      </c>
      <c r="D174" s="2">
        <v>0</v>
      </c>
      <c r="F174" s="2">
        <f t="shared" si="2"/>
        <v>0</v>
      </c>
    </row>
    <row r="175" spans="1:6" s="260" customFormat="1" x14ac:dyDescent="0.25">
      <c r="A175" s="10" t="s">
        <v>523</v>
      </c>
      <c r="B175" s="2">
        <v>0</v>
      </c>
      <c r="C175" s="2">
        <v>0</v>
      </c>
      <c r="D175" s="2">
        <v>0</v>
      </c>
      <c r="F175" s="2">
        <f t="shared" si="2"/>
        <v>0</v>
      </c>
    </row>
    <row r="176" spans="1:6" s="260" customFormat="1" x14ac:dyDescent="0.25">
      <c r="A176" s="10" t="s">
        <v>524</v>
      </c>
      <c r="B176" s="2">
        <v>0</v>
      </c>
      <c r="C176" s="2">
        <v>0</v>
      </c>
      <c r="D176" s="2">
        <v>0</v>
      </c>
      <c r="F176" s="2">
        <f t="shared" si="2"/>
        <v>0</v>
      </c>
    </row>
    <row r="177" spans="1:9" s="260" customFormat="1" x14ac:dyDescent="0.25">
      <c r="A177" s="7" t="s">
        <v>219</v>
      </c>
      <c r="B177" s="2">
        <v>0</v>
      </c>
      <c r="C177" s="2">
        <v>0</v>
      </c>
      <c r="D177" s="2">
        <v>0</v>
      </c>
      <c r="F177" s="2">
        <f t="shared" si="2"/>
        <v>0</v>
      </c>
    </row>
    <row r="178" spans="1:9" s="260" customFormat="1" x14ac:dyDescent="0.25">
      <c r="A178" s="10" t="s">
        <v>525</v>
      </c>
      <c r="B178" s="2">
        <v>0</v>
      </c>
      <c r="C178" s="2">
        <v>0</v>
      </c>
      <c r="D178" s="2">
        <v>0</v>
      </c>
      <c r="F178" s="2">
        <f t="shared" si="2"/>
        <v>0</v>
      </c>
    </row>
    <row r="179" spans="1:9" s="260" customFormat="1" x14ac:dyDescent="0.25">
      <c r="A179" s="10" t="s">
        <v>526</v>
      </c>
      <c r="B179" s="2">
        <v>0</v>
      </c>
      <c r="C179" s="2">
        <v>0</v>
      </c>
      <c r="D179" s="2">
        <v>0</v>
      </c>
      <c r="F179" s="2">
        <f t="shared" si="2"/>
        <v>0</v>
      </c>
    </row>
    <row r="180" spans="1:9" s="260" customFormat="1" x14ac:dyDescent="0.25">
      <c r="A180" s="17" t="s">
        <v>220</v>
      </c>
      <c r="B180" s="2">
        <v>0</v>
      </c>
      <c r="C180" s="2">
        <v>0</v>
      </c>
      <c r="D180" s="2">
        <v>0</v>
      </c>
      <c r="F180" s="2">
        <f t="shared" si="2"/>
        <v>0</v>
      </c>
    </row>
    <row r="181" spans="1:9" s="260" customFormat="1" x14ac:dyDescent="0.25">
      <c r="A181" s="17" t="s">
        <v>221</v>
      </c>
      <c r="B181" s="2">
        <v>0</v>
      </c>
      <c r="C181" s="2">
        <v>0</v>
      </c>
      <c r="D181" s="2">
        <v>0</v>
      </c>
      <c r="F181" s="2">
        <f t="shared" si="2"/>
        <v>0</v>
      </c>
      <c r="G181"/>
      <c r="H181"/>
      <c r="I181"/>
    </row>
    <row r="182" spans="1:9" s="260" customFormat="1" x14ac:dyDescent="0.25">
      <c r="A182" s="17" t="s">
        <v>222</v>
      </c>
      <c r="B182" s="2">
        <v>0</v>
      </c>
      <c r="C182" s="2">
        <v>0</v>
      </c>
      <c r="D182" s="2">
        <v>0</v>
      </c>
      <c r="F182" s="2">
        <f t="shared" si="2"/>
        <v>0</v>
      </c>
      <c r="G182"/>
      <c r="H182"/>
      <c r="I182"/>
    </row>
    <row r="183" spans="1:9" s="260" customFormat="1" x14ac:dyDescent="0.25">
      <c r="A183" s="6" t="s">
        <v>223</v>
      </c>
      <c r="B183" s="2">
        <v>0</v>
      </c>
      <c r="C183" s="2">
        <v>0</v>
      </c>
      <c r="D183" s="2">
        <v>0</v>
      </c>
      <c r="F183" s="2">
        <f t="shared" si="2"/>
        <v>0</v>
      </c>
      <c r="G183"/>
      <c r="H183"/>
      <c r="I183"/>
    </row>
    <row r="184" spans="1:9" s="260" customFormat="1" x14ac:dyDescent="0.25">
      <c r="A184" s="8" t="s">
        <v>224</v>
      </c>
      <c r="B184" s="2">
        <v>0</v>
      </c>
      <c r="C184" s="2">
        <v>0</v>
      </c>
      <c r="D184" s="2">
        <v>0</v>
      </c>
      <c r="F184" s="2">
        <f t="shared" si="2"/>
        <v>0</v>
      </c>
      <c r="G184"/>
      <c r="H184"/>
      <c r="I184"/>
    </row>
    <row r="185" spans="1:9" s="260" customFormat="1" x14ac:dyDescent="0.25">
      <c r="A185" s="8" t="s">
        <v>225</v>
      </c>
      <c r="B185" s="2">
        <v>0</v>
      </c>
      <c r="C185" s="2">
        <v>0</v>
      </c>
      <c r="D185" s="2">
        <v>0</v>
      </c>
      <c r="F185" s="2">
        <f t="shared" si="2"/>
        <v>0</v>
      </c>
      <c r="G185"/>
      <c r="H185"/>
      <c r="I185"/>
    </row>
    <row r="186" spans="1:9" s="260" customFormat="1" x14ac:dyDescent="0.25">
      <c r="A186" s="8" t="s">
        <v>226</v>
      </c>
      <c r="B186" s="2">
        <v>0</v>
      </c>
      <c r="C186" s="2">
        <v>0</v>
      </c>
      <c r="D186" s="2">
        <v>0</v>
      </c>
      <c r="F186" s="2">
        <f t="shared" si="2"/>
        <v>0</v>
      </c>
      <c r="G186"/>
      <c r="H186"/>
      <c r="I186"/>
    </row>
    <row r="187" spans="1:9" s="260" customFormat="1" x14ac:dyDescent="0.25">
      <c r="A187" s="7" t="s">
        <v>227</v>
      </c>
      <c r="B187" s="2">
        <v>0</v>
      </c>
      <c r="C187" s="2">
        <v>0</v>
      </c>
      <c r="D187" s="2">
        <v>0</v>
      </c>
      <c r="F187" s="2">
        <f t="shared" si="2"/>
        <v>0</v>
      </c>
      <c r="G187"/>
      <c r="H187"/>
      <c r="I187"/>
    </row>
    <row r="188" spans="1:9" s="260" customFormat="1" x14ac:dyDescent="0.25">
      <c r="A188" s="10" t="s">
        <v>527</v>
      </c>
      <c r="B188" s="2">
        <v>0</v>
      </c>
      <c r="C188" s="2">
        <v>0</v>
      </c>
      <c r="D188" s="2">
        <v>0</v>
      </c>
      <c r="F188" s="2">
        <f t="shared" si="2"/>
        <v>0</v>
      </c>
      <c r="G188"/>
      <c r="H188"/>
      <c r="I188"/>
    </row>
    <row r="189" spans="1:9" s="260" customFormat="1" x14ac:dyDescent="0.25">
      <c r="A189" s="10" t="s">
        <v>528</v>
      </c>
      <c r="B189" s="2">
        <v>0</v>
      </c>
      <c r="C189" s="2">
        <v>0</v>
      </c>
      <c r="D189" s="2">
        <v>0</v>
      </c>
      <c r="F189" s="2">
        <f t="shared" si="2"/>
        <v>0</v>
      </c>
      <c r="G189"/>
      <c r="H189"/>
      <c r="I189"/>
    </row>
    <row r="190" spans="1:9" x14ac:dyDescent="0.25">
      <c r="A190" s="185"/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NewTable2_Slicer_4">
              <controlPr defaultSize="0" print="0" autoFill="0" autoPict="0" macro="[1]!SlicerSelect">
                <anchor moveWithCells="1">
                  <from>
                    <xdr:col>1</xdr:col>
                    <xdr:colOff>9525</xdr:colOff>
                    <xdr:row>4</xdr:row>
                    <xdr:rowOff>9525</xdr:rowOff>
                  </from>
                  <to>
                    <xdr:col>1</xdr:col>
                    <xdr:colOff>200025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rgb="FF92D050"/>
  </sheetPr>
  <dimension ref="A1:P284"/>
  <sheetViews>
    <sheetView showGridLines="0" tabSelected="1" topLeftCell="F1" zoomScale="70" zoomScaleNormal="70" zoomScaleSheetLayoutView="80" workbookViewId="0">
      <selection activeCell="J16" sqref="J16"/>
    </sheetView>
  </sheetViews>
  <sheetFormatPr defaultColWidth="10.42578125" defaultRowHeight="15.75" x14ac:dyDescent="0.25"/>
  <cols>
    <col min="1" max="1" width="146.140625" style="22" hidden="1" customWidth="1"/>
    <col min="2" max="7" width="3.5703125" style="41" customWidth="1"/>
    <col min="8" max="8" width="104.7109375" style="29" customWidth="1"/>
    <col min="9" max="10" width="22.7109375" style="29" customWidth="1"/>
    <col min="11" max="12" width="22.42578125" style="29" customWidth="1"/>
    <col min="13" max="13" width="21.42578125" style="29" customWidth="1"/>
    <col min="14" max="14" width="21.42578125" style="241" customWidth="1"/>
    <col min="15" max="15" width="19.7109375" style="22" customWidth="1"/>
    <col min="16" max="16" width="66.42578125" style="22" customWidth="1"/>
    <col min="17" max="256" width="10.42578125" style="22"/>
    <col min="257" max="257" width="4" style="22" customWidth="1"/>
    <col min="258" max="258" width="4.5703125" style="22" customWidth="1"/>
    <col min="259" max="259" width="1.85546875" style="22" customWidth="1"/>
    <col min="260" max="262" width="4" style="22" customWidth="1"/>
    <col min="263" max="263" width="76.42578125" style="22" bestFit="1" customWidth="1"/>
    <col min="264" max="267" width="15.85546875" style="22" customWidth="1"/>
    <col min="268" max="268" width="18.5703125" style="22" customWidth="1"/>
    <col min="269" max="269" width="13.140625" style="22" customWidth="1"/>
    <col min="270" max="270" width="63.42578125" style="22" customWidth="1"/>
    <col min="271" max="512" width="10.42578125" style="22"/>
    <col min="513" max="513" width="4" style="22" customWidth="1"/>
    <col min="514" max="514" width="4.5703125" style="22" customWidth="1"/>
    <col min="515" max="515" width="1.85546875" style="22" customWidth="1"/>
    <col min="516" max="518" width="4" style="22" customWidth="1"/>
    <col min="519" max="519" width="76.42578125" style="22" bestFit="1" customWidth="1"/>
    <col min="520" max="523" width="15.85546875" style="22" customWidth="1"/>
    <col min="524" max="524" width="18.5703125" style="22" customWidth="1"/>
    <col min="525" max="525" width="13.140625" style="22" customWidth="1"/>
    <col min="526" max="526" width="63.42578125" style="22" customWidth="1"/>
    <col min="527" max="768" width="10.42578125" style="22"/>
    <col min="769" max="769" width="4" style="22" customWidth="1"/>
    <col min="770" max="770" width="4.5703125" style="22" customWidth="1"/>
    <col min="771" max="771" width="1.85546875" style="22" customWidth="1"/>
    <col min="772" max="774" width="4" style="22" customWidth="1"/>
    <col min="775" max="775" width="76.42578125" style="22" bestFit="1" customWidth="1"/>
    <col min="776" max="779" width="15.85546875" style="22" customWidth="1"/>
    <col min="780" max="780" width="18.5703125" style="22" customWidth="1"/>
    <col min="781" max="781" width="13.140625" style="22" customWidth="1"/>
    <col min="782" max="782" width="63.42578125" style="22" customWidth="1"/>
    <col min="783" max="1024" width="10.42578125" style="22"/>
    <col min="1025" max="1025" width="4" style="22" customWidth="1"/>
    <col min="1026" max="1026" width="4.5703125" style="22" customWidth="1"/>
    <col min="1027" max="1027" width="1.85546875" style="22" customWidth="1"/>
    <col min="1028" max="1030" width="4" style="22" customWidth="1"/>
    <col min="1031" max="1031" width="76.42578125" style="22" bestFit="1" customWidth="1"/>
    <col min="1032" max="1035" width="15.85546875" style="22" customWidth="1"/>
    <col min="1036" max="1036" width="18.5703125" style="22" customWidth="1"/>
    <col min="1037" max="1037" width="13.140625" style="22" customWidth="1"/>
    <col min="1038" max="1038" width="63.42578125" style="22" customWidth="1"/>
    <col min="1039" max="1280" width="10.42578125" style="22"/>
    <col min="1281" max="1281" width="4" style="22" customWidth="1"/>
    <col min="1282" max="1282" width="4.5703125" style="22" customWidth="1"/>
    <col min="1283" max="1283" width="1.85546875" style="22" customWidth="1"/>
    <col min="1284" max="1286" width="4" style="22" customWidth="1"/>
    <col min="1287" max="1287" width="76.42578125" style="22" bestFit="1" customWidth="1"/>
    <col min="1288" max="1291" width="15.85546875" style="22" customWidth="1"/>
    <col min="1292" max="1292" width="18.5703125" style="22" customWidth="1"/>
    <col min="1293" max="1293" width="13.140625" style="22" customWidth="1"/>
    <col min="1294" max="1294" width="63.42578125" style="22" customWidth="1"/>
    <col min="1295" max="1536" width="10.42578125" style="22"/>
    <col min="1537" max="1537" width="4" style="22" customWidth="1"/>
    <col min="1538" max="1538" width="4.5703125" style="22" customWidth="1"/>
    <col min="1539" max="1539" width="1.85546875" style="22" customWidth="1"/>
    <col min="1540" max="1542" width="4" style="22" customWidth="1"/>
    <col min="1543" max="1543" width="76.42578125" style="22" bestFit="1" customWidth="1"/>
    <col min="1544" max="1547" width="15.85546875" style="22" customWidth="1"/>
    <col min="1548" max="1548" width="18.5703125" style="22" customWidth="1"/>
    <col min="1549" max="1549" width="13.140625" style="22" customWidth="1"/>
    <col min="1550" max="1550" width="63.42578125" style="22" customWidth="1"/>
    <col min="1551" max="1792" width="10.42578125" style="22"/>
    <col min="1793" max="1793" width="4" style="22" customWidth="1"/>
    <col min="1794" max="1794" width="4.5703125" style="22" customWidth="1"/>
    <col min="1795" max="1795" width="1.85546875" style="22" customWidth="1"/>
    <col min="1796" max="1798" width="4" style="22" customWidth="1"/>
    <col min="1799" max="1799" width="76.42578125" style="22" bestFit="1" customWidth="1"/>
    <col min="1800" max="1803" width="15.85546875" style="22" customWidth="1"/>
    <col min="1804" max="1804" width="18.5703125" style="22" customWidth="1"/>
    <col min="1805" max="1805" width="13.140625" style="22" customWidth="1"/>
    <col min="1806" max="1806" width="63.42578125" style="22" customWidth="1"/>
    <col min="1807" max="2048" width="10.42578125" style="22"/>
    <col min="2049" max="2049" width="4" style="22" customWidth="1"/>
    <col min="2050" max="2050" width="4.5703125" style="22" customWidth="1"/>
    <col min="2051" max="2051" width="1.85546875" style="22" customWidth="1"/>
    <col min="2052" max="2054" width="4" style="22" customWidth="1"/>
    <col min="2055" max="2055" width="76.42578125" style="22" bestFit="1" customWidth="1"/>
    <col min="2056" max="2059" width="15.85546875" style="22" customWidth="1"/>
    <col min="2060" max="2060" width="18.5703125" style="22" customWidth="1"/>
    <col min="2061" max="2061" width="13.140625" style="22" customWidth="1"/>
    <col min="2062" max="2062" width="63.42578125" style="22" customWidth="1"/>
    <col min="2063" max="2304" width="10.42578125" style="22"/>
    <col min="2305" max="2305" width="4" style="22" customWidth="1"/>
    <col min="2306" max="2306" width="4.5703125" style="22" customWidth="1"/>
    <col min="2307" max="2307" width="1.85546875" style="22" customWidth="1"/>
    <col min="2308" max="2310" width="4" style="22" customWidth="1"/>
    <col min="2311" max="2311" width="76.42578125" style="22" bestFit="1" customWidth="1"/>
    <col min="2312" max="2315" width="15.85546875" style="22" customWidth="1"/>
    <col min="2316" max="2316" width="18.5703125" style="22" customWidth="1"/>
    <col min="2317" max="2317" width="13.140625" style="22" customWidth="1"/>
    <col min="2318" max="2318" width="63.42578125" style="22" customWidth="1"/>
    <col min="2319" max="2560" width="10.42578125" style="22"/>
    <col min="2561" max="2561" width="4" style="22" customWidth="1"/>
    <col min="2562" max="2562" width="4.5703125" style="22" customWidth="1"/>
    <col min="2563" max="2563" width="1.85546875" style="22" customWidth="1"/>
    <col min="2564" max="2566" width="4" style="22" customWidth="1"/>
    <col min="2567" max="2567" width="76.42578125" style="22" bestFit="1" customWidth="1"/>
    <col min="2568" max="2571" width="15.85546875" style="22" customWidth="1"/>
    <col min="2572" max="2572" width="18.5703125" style="22" customWidth="1"/>
    <col min="2573" max="2573" width="13.140625" style="22" customWidth="1"/>
    <col min="2574" max="2574" width="63.42578125" style="22" customWidth="1"/>
    <col min="2575" max="2816" width="10.42578125" style="22"/>
    <col min="2817" max="2817" width="4" style="22" customWidth="1"/>
    <col min="2818" max="2818" width="4.5703125" style="22" customWidth="1"/>
    <col min="2819" max="2819" width="1.85546875" style="22" customWidth="1"/>
    <col min="2820" max="2822" width="4" style="22" customWidth="1"/>
    <col min="2823" max="2823" width="76.42578125" style="22" bestFit="1" customWidth="1"/>
    <col min="2824" max="2827" width="15.85546875" style="22" customWidth="1"/>
    <col min="2828" max="2828" width="18.5703125" style="22" customWidth="1"/>
    <col min="2829" max="2829" width="13.140625" style="22" customWidth="1"/>
    <col min="2830" max="2830" width="63.42578125" style="22" customWidth="1"/>
    <col min="2831" max="3072" width="10.42578125" style="22"/>
    <col min="3073" max="3073" width="4" style="22" customWidth="1"/>
    <col min="3074" max="3074" width="4.5703125" style="22" customWidth="1"/>
    <col min="3075" max="3075" width="1.85546875" style="22" customWidth="1"/>
    <col min="3076" max="3078" width="4" style="22" customWidth="1"/>
    <col min="3079" max="3079" width="76.42578125" style="22" bestFit="1" customWidth="1"/>
    <col min="3080" max="3083" width="15.85546875" style="22" customWidth="1"/>
    <col min="3084" max="3084" width="18.5703125" style="22" customWidth="1"/>
    <col min="3085" max="3085" width="13.140625" style="22" customWidth="1"/>
    <col min="3086" max="3086" width="63.42578125" style="22" customWidth="1"/>
    <col min="3087" max="3328" width="10.42578125" style="22"/>
    <col min="3329" max="3329" width="4" style="22" customWidth="1"/>
    <col min="3330" max="3330" width="4.5703125" style="22" customWidth="1"/>
    <col min="3331" max="3331" width="1.85546875" style="22" customWidth="1"/>
    <col min="3332" max="3334" width="4" style="22" customWidth="1"/>
    <col min="3335" max="3335" width="76.42578125" style="22" bestFit="1" customWidth="1"/>
    <col min="3336" max="3339" width="15.85546875" style="22" customWidth="1"/>
    <col min="3340" max="3340" width="18.5703125" style="22" customWidth="1"/>
    <col min="3341" max="3341" width="13.140625" style="22" customWidth="1"/>
    <col min="3342" max="3342" width="63.42578125" style="22" customWidth="1"/>
    <col min="3343" max="3584" width="10.42578125" style="22"/>
    <col min="3585" max="3585" width="4" style="22" customWidth="1"/>
    <col min="3586" max="3586" width="4.5703125" style="22" customWidth="1"/>
    <col min="3587" max="3587" width="1.85546875" style="22" customWidth="1"/>
    <col min="3588" max="3590" width="4" style="22" customWidth="1"/>
    <col min="3591" max="3591" width="76.42578125" style="22" bestFit="1" customWidth="1"/>
    <col min="3592" max="3595" width="15.85546875" style="22" customWidth="1"/>
    <col min="3596" max="3596" width="18.5703125" style="22" customWidth="1"/>
    <col min="3597" max="3597" width="13.140625" style="22" customWidth="1"/>
    <col min="3598" max="3598" width="63.42578125" style="22" customWidth="1"/>
    <col min="3599" max="3840" width="10.42578125" style="22"/>
    <col min="3841" max="3841" width="4" style="22" customWidth="1"/>
    <col min="3842" max="3842" width="4.5703125" style="22" customWidth="1"/>
    <col min="3843" max="3843" width="1.85546875" style="22" customWidth="1"/>
    <col min="3844" max="3846" width="4" style="22" customWidth="1"/>
    <col min="3847" max="3847" width="76.42578125" style="22" bestFit="1" customWidth="1"/>
    <col min="3848" max="3851" width="15.85546875" style="22" customWidth="1"/>
    <col min="3852" max="3852" width="18.5703125" style="22" customWidth="1"/>
    <col min="3853" max="3853" width="13.140625" style="22" customWidth="1"/>
    <col min="3854" max="3854" width="63.42578125" style="22" customWidth="1"/>
    <col min="3855" max="4096" width="10.42578125" style="22"/>
    <col min="4097" max="4097" width="4" style="22" customWidth="1"/>
    <col min="4098" max="4098" width="4.5703125" style="22" customWidth="1"/>
    <col min="4099" max="4099" width="1.85546875" style="22" customWidth="1"/>
    <col min="4100" max="4102" width="4" style="22" customWidth="1"/>
    <col min="4103" max="4103" width="76.42578125" style="22" bestFit="1" customWidth="1"/>
    <col min="4104" max="4107" width="15.85546875" style="22" customWidth="1"/>
    <col min="4108" max="4108" width="18.5703125" style="22" customWidth="1"/>
    <col min="4109" max="4109" width="13.140625" style="22" customWidth="1"/>
    <col min="4110" max="4110" width="63.42578125" style="22" customWidth="1"/>
    <col min="4111" max="4352" width="10.42578125" style="22"/>
    <col min="4353" max="4353" width="4" style="22" customWidth="1"/>
    <col min="4354" max="4354" width="4.5703125" style="22" customWidth="1"/>
    <col min="4355" max="4355" width="1.85546875" style="22" customWidth="1"/>
    <col min="4356" max="4358" width="4" style="22" customWidth="1"/>
    <col min="4359" max="4359" width="76.42578125" style="22" bestFit="1" customWidth="1"/>
    <col min="4360" max="4363" width="15.85546875" style="22" customWidth="1"/>
    <col min="4364" max="4364" width="18.5703125" style="22" customWidth="1"/>
    <col min="4365" max="4365" width="13.140625" style="22" customWidth="1"/>
    <col min="4366" max="4366" width="63.42578125" style="22" customWidth="1"/>
    <col min="4367" max="4608" width="10.42578125" style="22"/>
    <col min="4609" max="4609" width="4" style="22" customWidth="1"/>
    <col min="4610" max="4610" width="4.5703125" style="22" customWidth="1"/>
    <col min="4611" max="4611" width="1.85546875" style="22" customWidth="1"/>
    <col min="4612" max="4614" width="4" style="22" customWidth="1"/>
    <col min="4615" max="4615" width="76.42578125" style="22" bestFit="1" customWidth="1"/>
    <col min="4616" max="4619" width="15.85546875" style="22" customWidth="1"/>
    <col min="4620" max="4620" width="18.5703125" style="22" customWidth="1"/>
    <col min="4621" max="4621" width="13.140625" style="22" customWidth="1"/>
    <col min="4622" max="4622" width="63.42578125" style="22" customWidth="1"/>
    <col min="4623" max="4864" width="10.42578125" style="22"/>
    <col min="4865" max="4865" width="4" style="22" customWidth="1"/>
    <col min="4866" max="4866" width="4.5703125" style="22" customWidth="1"/>
    <col min="4867" max="4867" width="1.85546875" style="22" customWidth="1"/>
    <col min="4868" max="4870" width="4" style="22" customWidth="1"/>
    <col min="4871" max="4871" width="76.42578125" style="22" bestFit="1" customWidth="1"/>
    <col min="4872" max="4875" width="15.85546875" style="22" customWidth="1"/>
    <col min="4876" max="4876" width="18.5703125" style="22" customWidth="1"/>
    <col min="4877" max="4877" width="13.140625" style="22" customWidth="1"/>
    <col min="4878" max="4878" width="63.42578125" style="22" customWidth="1"/>
    <col min="4879" max="5120" width="10.42578125" style="22"/>
    <col min="5121" max="5121" width="4" style="22" customWidth="1"/>
    <col min="5122" max="5122" width="4.5703125" style="22" customWidth="1"/>
    <col min="5123" max="5123" width="1.85546875" style="22" customWidth="1"/>
    <col min="5124" max="5126" width="4" style="22" customWidth="1"/>
    <col min="5127" max="5127" width="76.42578125" style="22" bestFit="1" customWidth="1"/>
    <col min="5128" max="5131" width="15.85546875" style="22" customWidth="1"/>
    <col min="5132" max="5132" width="18.5703125" style="22" customWidth="1"/>
    <col min="5133" max="5133" width="13.140625" style="22" customWidth="1"/>
    <col min="5134" max="5134" width="63.42578125" style="22" customWidth="1"/>
    <col min="5135" max="5376" width="10.42578125" style="22"/>
    <col min="5377" max="5377" width="4" style="22" customWidth="1"/>
    <col min="5378" max="5378" width="4.5703125" style="22" customWidth="1"/>
    <col min="5379" max="5379" width="1.85546875" style="22" customWidth="1"/>
    <col min="5380" max="5382" width="4" style="22" customWidth="1"/>
    <col min="5383" max="5383" width="76.42578125" style="22" bestFit="1" customWidth="1"/>
    <col min="5384" max="5387" width="15.85546875" style="22" customWidth="1"/>
    <col min="5388" max="5388" width="18.5703125" style="22" customWidth="1"/>
    <col min="5389" max="5389" width="13.140625" style="22" customWidth="1"/>
    <col min="5390" max="5390" width="63.42578125" style="22" customWidth="1"/>
    <col min="5391" max="5632" width="10.42578125" style="22"/>
    <col min="5633" max="5633" width="4" style="22" customWidth="1"/>
    <col min="5634" max="5634" width="4.5703125" style="22" customWidth="1"/>
    <col min="5635" max="5635" width="1.85546875" style="22" customWidth="1"/>
    <col min="5636" max="5638" width="4" style="22" customWidth="1"/>
    <col min="5639" max="5639" width="76.42578125" style="22" bestFit="1" customWidth="1"/>
    <col min="5640" max="5643" width="15.85546875" style="22" customWidth="1"/>
    <col min="5644" max="5644" width="18.5703125" style="22" customWidth="1"/>
    <col min="5645" max="5645" width="13.140625" style="22" customWidth="1"/>
    <col min="5646" max="5646" width="63.42578125" style="22" customWidth="1"/>
    <col min="5647" max="5888" width="10.42578125" style="22"/>
    <col min="5889" max="5889" width="4" style="22" customWidth="1"/>
    <col min="5890" max="5890" width="4.5703125" style="22" customWidth="1"/>
    <col min="5891" max="5891" width="1.85546875" style="22" customWidth="1"/>
    <col min="5892" max="5894" width="4" style="22" customWidth="1"/>
    <col min="5895" max="5895" width="76.42578125" style="22" bestFit="1" customWidth="1"/>
    <col min="5896" max="5899" width="15.85546875" style="22" customWidth="1"/>
    <col min="5900" max="5900" width="18.5703125" style="22" customWidth="1"/>
    <col min="5901" max="5901" width="13.140625" style="22" customWidth="1"/>
    <col min="5902" max="5902" width="63.42578125" style="22" customWidth="1"/>
    <col min="5903" max="6144" width="10.42578125" style="22"/>
    <col min="6145" max="6145" width="4" style="22" customWidth="1"/>
    <col min="6146" max="6146" width="4.5703125" style="22" customWidth="1"/>
    <col min="6147" max="6147" width="1.85546875" style="22" customWidth="1"/>
    <col min="6148" max="6150" width="4" style="22" customWidth="1"/>
    <col min="6151" max="6151" width="76.42578125" style="22" bestFit="1" customWidth="1"/>
    <col min="6152" max="6155" width="15.85546875" style="22" customWidth="1"/>
    <col min="6156" max="6156" width="18.5703125" style="22" customWidth="1"/>
    <col min="6157" max="6157" width="13.140625" style="22" customWidth="1"/>
    <col min="6158" max="6158" width="63.42578125" style="22" customWidth="1"/>
    <col min="6159" max="6400" width="10.42578125" style="22"/>
    <col min="6401" max="6401" width="4" style="22" customWidth="1"/>
    <col min="6402" max="6402" width="4.5703125" style="22" customWidth="1"/>
    <col min="6403" max="6403" width="1.85546875" style="22" customWidth="1"/>
    <col min="6404" max="6406" width="4" style="22" customWidth="1"/>
    <col min="6407" max="6407" width="76.42578125" style="22" bestFit="1" customWidth="1"/>
    <col min="6408" max="6411" width="15.85546875" style="22" customWidth="1"/>
    <col min="6412" max="6412" width="18.5703125" style="22" customWidth="1"/>
    <col min="6413" max="6413" width="13.140625" style="22" customWidth="1"/>
    <col min="6414" max="6414" width="63.42578125" style="22" customWidth="1"/>
    <col min="6415" max="6656" width="10.42578125" style="22"/>
    <col min="6657" max="6657" width="4" style="22" customWidth="1"/>
    <col min="6658" max="6658" width="4.5703125" style="22" customWidth="1"/>
    <col min="6659" max="6659" width="1.85546875" style="22" customWidth="1"/>
    <col min="6660" max="6662" width="4" style="22" customWidth="1"/>
    <col min="6663" max="6663" width="76.42578125" style="22" bestFit="1" customWidth="1"/>
    <col min="6664" max="6667" width="15.85546875" style="22" customWidth="1"/>
    <col min="6668" max="6668" width="18.5703125" style="22" customWidth="1"/>
    <col min="6669" max="6669" width="13.140625" style="22" customWidth="1"/>
    <col min="6670" max="6670" width="63.42578125" style="22" customWidth="1"/>
    <col min="6671" max="6912" width="10.42578125" style="22"/>
    <col min="6913" max="6913" width="4" style="22" customWidth="1"/>
    <col min="6914" max="6914" width="4.5703125" style="22" customWidth="1"/>
    <col min="6915" max="6915" width="1.85546875" style="22" customWidth="1"/>
    <col min="6916" max="6918" width="4" style="22" customWidth="1"/>
    <col min="6919" max="6919" width="76.42578125" style="22" bestFit="1" customWidth="1"/>
    <col min="6920" max="6923" width="15.85546875" style="22" customWidth="1"/>
    <col min="6924" max="6924" width="18.5703125" style="22" customWidth="1"/>
    <col min="6925" max="6925" width="13.140625" style="22" customWidth="1"/>
    <col min="6926" max="6926" width="63.42578125" style="22" customWidth="1"/>
    <col min="6927" max="7168" width="10.42578125" style="22"/>
    <col min="7169" max="7169" width="4" style="22" customWidth="1"/>
    <col min="7170" max="7170" width="4.5703125" style="22" customWidth="1"/>
    <col min="7171" max="7171" width="1.85546875" style="22" customWidth="1"/>
    <col min="7172" max="7174" width="4" style="22" customWidth="1"/>
    <col min="7175" max="7175" width="76.42578125" style="22" bestFit="1" customWidth="1"/>
    <col min="7176" max="7179" width="15.85546875" style="22" customWidth="1"/>
    <col min="7180" max="7180" width="18.5703125" style="22" customWidth="1"/>
    <col min="7181" max="7181" width="13.140625" style="22" customWidth="1"/>
    <col min="7182" max="7182" width="63.42578125" style="22" customWidth="1"/>
    <col min="7183" max="7424" width="10.42578125" style="22"/>
    <col min="7425" max="7425" width="4" style="22" customWidth="1"/>
    <col min="7426" max="7426" width="4.5703125" style="22" customWidth="1"/>
    <col min="7427" max="7427" width="1.85546875" style="22" customWidth="1"/>
    <col min="7428" max="7430" width="4" style="22" customWidth="1"/>
    <col min="7431" max="7431" width="76.42578125" style="22" bestFit="1" customWidth="1"/>
    <col min="7432" max="7435" width="15.85546875" style="22" customWidth="1"/>
    <col min="7436" max="7436" width="18.5703125" style="22" customWidth="1"/>
    <col min="7437" max="7437" width="13.140625" style="22" customWidth="1"/>
    <col min="7438" max="7438" width="63.42578125" style="22" customWidth="1"/>
    <col min="7439" max="7680" width="10.42578125" style="22"/>
    <col min="7681" max="7681" width="4" style="22" customWidth="1"/>
    <col min="7682" max="7682" width="4.5703125" style="22" customWidth="1"/>
    <col min="7683" max="7683" width="1.85546875" style="22" customWidth="1"/>
    <col min="7684" max="7686" width="4" style="22" customWidth="1"/>
    <col min="7687" max="7687" width="76.42578125" style="22" bestFit="1" customWidth="1"/>
    <col min="7688" max="7691" width="15.85546875" style="22" customWidth="1"/>
    <col min="7692" max="7692" width="18.5703125" style="22" customWidth="1"/>
    <col min="7693" max="7693" width="13.140625" style="22" customWidth="1"/>
    <col min="7694" max="7694" width="63.42578125" style="22" customWidth="1"/>
    <col min="7695" max="7936" width="10.42578125" style="22"/>
    <col min="7937" max="7937" width="4" style="22" customWidth="1"/>
    <col min="7938" max="7938" width="4.5703125" style="22" customWidth="1"/>
    <col min="7939" max="7939" width="1.85546875" style="22" customWidth="1"/>
    <col min="7940" max="7942" width="4" style="22" customWidth="1"/>
    <col min="7943" max="7943" width="76.42578125" style="22" bestFit="1" customWidth="1"/>
    <col min="7944" max="7947" width="15.85546875" style="22" customWidth="1"/>
    <col min="7948" max="7948" width="18.5703125" style="22" customWidth="1"/>
    <col min="7949" max="7949" width="13.140625" style="22" customWidth="1"/>
    <col min="7950" max="7950" width="63.42578125" style="22" customWidth="1"/>
    <col min="7951" max="8192" width="10.42578125" style="22"/>
    <col min="8193" max="8193" width="4" style="22" customWidth="1"/>
    <col min="8194" max="8194" width="4.5703125" style="22" customWidth="1"/>
    <col min="8195" max="8195" width="1.85546875" style="22" customWidth="1"/>
    <col min="8196" max="8198" width="4" style="22" customWidth="1"/>
    <col min="8199" max="8199" width="76.42578125" style="22" bestFit="1" customWidth="1"/>
    <col min="8200" max="8203" width="15.85546875" style="22" customWidth="1"/>
    <col min="8204" max="8204" width="18.5703125" style="22" customWidth="1"/>
    <col min="8205" max="8205" width="13.140625" style="22" customWidth="1"/>
    <col min="8206" max="8206" width="63.42578125" style="22" customWidth="1"/>
    <col min="8207" max="8448" width="10.42578125" style="22"/>
    <col min="8449" max="8449" width="4" style="22" customWidth="1"/>
    <col min="8450" max="8450" width="4.5703125" style="22" customWidth="1"/>
    <col min="8451" max="8451" width="1.85546875" style="22" customWidth="1"/>
    <col min="8452" max="8454" width="4" style="22" customWidth="1"/>
    <col min="8455" max="8455" width="76.42578125" style="22" bestFit="1" customWidth="1"/>
    <col min="8456" max="8459" width="15.85546875" style="22" customWidth="1"/>
    <col min="8460" max="8460" width="18.5703125" style="22" customWidth="1"/>
    <col min="8461" max="8461" width="13.140625" style="22" customWidth="1"/>
    <col min="8462" max="8462" width="63.42578125" style="22" customWidth="1"/>
    <col min="8463" max="8704" width="10.42578125" style="22"/>
    <col min="8705" max="8705" width="4" style="22" customWidth="1"/>
    <col min="8706" max="8706" width="4.5703125" style="22" customWidth="1"/>
    <col min="8707" max="8707" width="1.85546875" style="22" customWidth="1"/>
    <col min="8708" max="8710" width="4" style="22" customWidth="1"/>
    <col min="8711" max="8711" width="76.42578125" style="22" bestFit="1" customWidth="1"/>
    <col min="8712" max="8715" width="15.85546875" style="22" customWidth="1"/>
    <col min="8716" max="8716" width="18.5703125" style="22" customWidth="1"/>
    <col min="8717" max="8717" width="13.140625" style="22" customWidth="1"/>
    <col min="8718" max="8718" width="63.42578125" style="22" customWidth="1"/>
    <col min="8719" max="8960" width="10.42578125" style="22"/>
    <col min="8961" max="8961" width="4" style="22" customWidth="1"/>
    <col min="8962" max="8962" width="4.5703125" style="22" customWidth="1"/>
    <col min="8963" max="8963" width="1.85546875" style="22" customWidth="1"/>
    <col min="8964" max="8966" width="4" style="22" customWidth="1"/>
    <col min="8967" max="8967" width="76.42578125" style="22" bestFit="1" customWidth="1"/>
    <col min="8968" max="8971" width="15.85546875" style="22" customWidth="1"/>
    <col min="8972" max="8972" width="18.5703125" style="22" customWidth="1"/>
    <col min="8973" max="8973" width="13.140625" style="22" customWidth="1"/>
    <col min="8974" max="8974" width="63.42578125" style="22" customWidth="1"/>
    <col min="8975" max="9216" width="10.42578125" style="22"/>
    <col min="9217" max="9217" width="4" style="22" customWidth="1"/>
    <col min="9218" max="9218" width="4.5703125" style="22" customWidth="1"/>
    <col min="9219" max="9219" width="1.85546875" style="22" customWidth="1"/>
    <col min="9220" max="9222" width="4" style="22" customWidth="1"/>
    <col min="9223" max="9223" width="76.42578125" style="22" bestFit="1" customWidth="1"/>
    <col min="9224" max="9227" width="15.85546875" style="22" customWidth="1"/>
    <col min="9228" max="9228" width="18.5703125" style="22" customWidth="1"/>
    <col min="9229" max="9229" width="13.140625" style="22" customWidth="1"/>
    <col min="9230" max="9230" width="63.42578125" style="22" customWidth="1"/>
    <col min="9231" max="9472" width="10.42578125" style="22"/>
    <col min="9473" max="9473" width="4" style="22" customWidth="1"/>
    <col min="9474" max="9474" width="4.5703125" style="22" customWidth="1"/>
    <col min="9475" max="9475" width="1.85546875" style="22" customWidth="1"/>
    <col min="9476" max="9478" width="4" style="22" customWidth="1"/>
    <col min="9479" max="9479" width="76.42578125" style="22" bestFit="1" customWidth="1"/>
    <col min="9480" max="9483" width="15.85546875" style="22" customWidth="1"/>
    <col min="9484" max="9484" width="18.5703125" style="22" customWidth="1"/>
    <col min="9485" max="9485" width="13.140625" style="22" customWidth="1"/>
    <col min="9486" max="9486" width="63.42578125" style="22" customWidth="1"/>
    <col min="9487" max="9728" width="10.42578125" style="22"/>
    <col min="9729" max="9729" width="4" style="22" customWidth="1"/>
    <col min="9730" max="9730" width="4.5703125" style="22" customWidth="1"/>
    <col min="9731" max="9731" width="1.85546875" style="22" customWidth="1"/>
    <col min="9732" max="9734" width="4" style="22" customWidth="1"/>
    <col min="9735" max="9735" width="76.42578125" style="22" bestFit="1" customWidth="1"/>
    <col min="9736" max="9739" width="15.85546875" style="22" customWidth="1"/>
    <col min="9740" max="9740" width="18.5703125" style="22" customWidth="1"/>
    <col min="9741" max="9741" width="13.140625" style="22" customWidth="1"/>
    <col min="9742" max="9742" width="63.42578125" style="22" customWidth="1"/>
    <col min="9743" max="9984" width="10.42578125" style="22"/>
    <col min="9985" max="9985" width="4" style="22" customWidth="1"/>
    <col min="9986" max="9986" width="4.5703125" style="22" customWidth="1"/>
    <col min="9987" max="9987" width="1.85546875" style="22" customWidth="1"/>
    <col min="9988" max="9990" width="4" style="22" customWidth="1"/>
    <col min="9991" max="9991" width="76.42578125" style="22" bestFit="1" customWidth="1"/>
    <col min="9992" max="9995" width="15.85546875" style="22" customWidth="1"/>
    <col min="9996" max="9996" width="18.5703125" style="22" customWidth="1"/>
    <col min="9997" max="9997" width="13.140625" style="22" customWidth="1"/>
    <col min="9998" max="9998" width="63.42578125" style="22" customWidth="1"/>
    <col min="9999" max="10240" width="10.42578125" style="22"/>
    <col min="10241" max="10241" width="4" style="22" customWidth="1"/>
    <col min="10242" max="10242" width="4.5703125" style="22" customWidth="1"/>
    <col min="10243" max="10243" width="1.85546875" style="22" customWidth="1"/>
    <col min="10244" max="10246" width="4" style="22" customWidth="1"/>
    <col min="10247" max="10247" width="76.42578125" style="22" bestFit="1" customWidth="1"/>
    <col min="10248" max="10251" width="15.85546875" style="22" customWidth="1"/>
    <col min="10252" max="10252" width="18.5703125" style="22" customWidth="1"/>
    <col min="10253" max="10253" width="13.140625" style="22" customWidth="1"/>
    <col min="10254" max="10254" width="63.42578125" style="22" customWidth="1"/>
    <col min="10255" max="10496" width="10.42578125" style="22"/>
    <col min="10497" max="10497" width="4" style="22" customWidth="1"/>
    <col min="10498" max="10498" width="4.5703125" style="22" customWidth="1"/>
    <col min="10499" max="10499" width="1.85546875" style="22" customWidth="1"/>
    <col min="10500" max="10502" width="4" style="22" customWidth="1"/>
    <col min="10503" max="10503" width="76.42578125" style="22" bestFit="1" customWidth="1"/>
    <col min="10504" max="10507" width="15.85546875" style="22" customWidth="1"/>
    <col min="10508" max="10508" width="18.5703125" style="22" customWidth="1"/>
    <col min="10509" max="10509" width="13.140625" style="22" customWidth="1"/>
    <col min="10510" max="10510" width="63.42578125" style="22" customWidth="1"/>
    <col min="10511" max="10752" width="10.42578125" style="22"/>
    <col min="10753" max="10753" width="4" style="22" customWidth="1"/>
    <col min="10754" max="10754" width="4.5703125" style="22" customWidth="1"/>
    <col min="10755" max="10755" width="1.85546875" style="22" customWidth="1"/>
    <col min="10756" max="10758" width="4" style="22" customWidth="1"/>
    <col min="10759" max="10759" width="76.42578125" style="22" bestFit="1" customWidth="1"/>
    <col min="10760" max="10763" width="15.85546875" style="22" customWidth="1"/>
    <col min="10764" max="10764" width="18.5703125" style="22" customWidth="1"/>
    <col min="10765" max="10765" width="13.140625" style="22" customWidth="1"/>
    <col min="10766" max="10766" width="63.42578125" style="22" customWidth="1"/>
    <col min="10767" max="11008" width="10.42578125" style="22"/>
    <col min="11009" max="11009" width="4" style="22" customWidth="1"/>
    <col min="11010" max="11010" width="4.5703125" style="22" customWidth="1"/>
    <col min="11011" max="11011" width="1.85546875" style="22" customWidth="1"/>
    <col min="11012" max="11014" width="4" style="22" customWidth="1"/>
    <col min="11015" max="11015" width="76.42578125" style="22" bestFit="1" customWidth="1"/>
    <col min="11016" max="11019" width="15.85546875" style="22" customWidth="1"/>
    <col min="11020" max="11020" width="18.5703125" style="22" customWidth="1"/>
    <col min="11021" max="11021" width="13.140625" style="22" customWidth="1"/>
    <col min="11022" max="11022" width="63.42578125" style="22" customWidth="1"/>
    <col min="11023" max="11264" width="10.42578125" style="22"/>
    <col min="11265" max="11265" width="4" style="22" customWidth="1"/>
    <col min="11266" max="11266" width="4.5703125" style="22" customWidth="1"/>
    <col min="11267" max="11267" width="1.85546875" style="22" customWidth="1"/>
    <col min="11268" max="11270" width="4" style="22" customWidth="1"/>
    <col min="11271" max="11271" width="76.42578125" style="22" bestFit="1" customWidth="1"/>
    <col min="11272" max="11275" width="15.85546875" style="22" customWidth="1"/>
    <col min="11276" max="11276" width="18.5703125" style="22" customWidth="1"/>
    <col min="11277" max="11277" width="13.140625" style="22" customWidth="1"/>
    <col min="11278" max="11278" width="63.42578125" style="22" customWidth="1"/>
    <col min="11279" max="11520" width="10.42578125" style="22"/>
    <col min="11521" max="11521" width="4" style="22" customWidth="1"/>
    <col min="11522" max="11522" width="4.5703125" style="22" customWidth="1"/>
    <col min="11523" max="11523" width="1.85546875" style="22" customWidth="1"/>
    <col min="11524" max="11526" width="4" style="22" customWidth="1"/>
    <col min="11527" max="11527" width="76.42578125" style="22" bestFit="1" customWidth="1"/>
    <col min="11528" max="11531" width="15.85546875" style="22" customWidth="1"/>
    <col min="11532" max="11532" width="18.5703125" style="22" customWidth="1"/>
    <col min="11533" max="11533" width="13.140625" style="22" customWidth="1"/>
    <col min="11534" max="11534" width="63.42578125" style="22" customWidth="1"/>
    <col min="11535" max="11776" width="10.42578125" style="22"/>
    <col min="11777" max="11777" width="4" style="22" customWidth="1"/>
    <col min="11778" max="11778" width="4.5703125" style="22" customWidth="1"/>
    <col min="11779" max="11779" width="1.85546875" style="22" customWidth="1"/>
    <col min="11780" max="11782" width="4" style="22" customWidth="1"/>
    <col min="11783" max="11783" width="76.42578125" style="22" bestFit="1" customWidth="1"/>
    <col min="11784" max="11787" width="15.85546875" style="22" customWidth="1"/>
    <col min="11788" max="11788" width="18.5703125" style="22" customWidth="1"/>
    <col min="11789" max="11789" width="13.140625" style="22" customWidth="1"/>
    <col min="11790" max="11790" width="63.42578125" style="22" customWidth="1"/>
    <col min="11791" max="12032" width="10.42578125" style="22"/>
    <col min="12033" max="12033" width="4" style="22" customWidth="1"/>
    <col min="12034" max="12034" width="4.5703125" style="22" customWidth="1"/>
    <col min="12035" max="12035" width="1.85546875" style="22" customWidth="1"/>
    <col min="12036" max="12038" width="4" style="22" customWidth="1"/>
    <col min="12039" max="12039" width="76.42578125" style="22" bestFit="1" customWidth="1"/>
    <col min="12040" max="12043" width="15.85546875" style="22" customWidth="1"/>
    <col min="12044" max="12044" width="18.5703125" style="22" customWidth="1"/>
    <col min="12045" max="12045" width="13.140625" style="22" customWidth="1"/>
    <col min="12046" max="12046" width="63.42578125" style="22" customWidth="1"/>
    <col min="12047" max="12288" width="10.42578125" style="22"/>
    <col min="12289" max="12289" width="4" style="22" customWidth="1"/>
    <col min="12290" max="12290" width="4.5703125" style="22" customWidth="1"/>
    <col min="12291" max="12291" width="1.85546875" style="22" customWidth="1"/>
    <col min="12292" max="12294" width="4" style="22" customWidth="1"/>
    <col min="12295" max="12295" width="76.42578125" style="22" bestFit="1" customWidth="1"/>
    <col min="12296" max="12299" width="15.85546875" style="22" customWidth="1"/>
    <col min="12300" max="12300" width="18.5703125" style="22" customWidth="1"/>
    <col min="12301" max="12301" width="13.140625" style="22" customWidth="1"/>
    <col min="12302" max="12302" width="63.42578125" style="22" customWidth="1"/>
    <col min="12303" max="12544" width="10.42578125" style="22"/>
    <col min="12545" max="12545" width="4" style="22" customWidth="1"/>
    <col min="12546" max="12546" width="4.5703125" style="22" customWidth="1"/>
    <col min="12547" max="12547" width="1.85546875" style="22" customWidth="1"/>
    <col min="12548" max="12550" width="4" style="22" customWidth="1"/>
    <col min="12551" max="12551" width="76.42578125" style="22" bestFit="1" customWidth="1"/>
    <col min="12552" max="12555" width="15.85546875" style="22" customWidth="1"/>
    <col min="12556" max="12556" width="18.5703125" style="22" customWidth="1"/>
    <col min="12557" max="12557" width="13.140625" style="22" customWidth="1"/>
    <col min="12558" max="12558" width="63.42578125" style="22" customWidth="1"/>
    <col min="12559" max="12800" width="10.42578125" style="22"/>
    <col min="12801" max="12801" width="4" style="22" customWidth="1"/>
    <col min="12802" max="12802" width="4.5703125" style="22" customWidth="1"/>
    <col min="12803" max="12803" width="1.85546875" style="22" customWidth="1"/>
    <col min="12804" max="12806" width="4" style="22" customWidth="1"/>
    <col min="12807" max="12807" width="76.42578125" style="22" bestFit="1" customWidth="1"/>
    <col min="12808" max="12811" width="15.85546875" style="22" customWidth="1"/>
    <col min="12812" max="12812" width="18.5703125" style="22" customWidth="1"/>
    <col min="12813" max="12813" width="13.140625" style="22" customWidth="1"/>
    <col min="12814" max="12814" width="63.42578125" style="22" customWidth="1"/>
    <col min="12815" max="13056" width="10.42578125" style="22"/>
    <col min="13057" max="13057" width="4" style="22" customWidth="1"/>
    <col min="13058" max="13058" width="4.5703125" style="22" customWidth="1"/>
    <col min="13059" max="13059" width="1.85546875" style="22" customWidth="1"/>
    <col min="13060" max="13062" width="4" style="22" customWidth="1"/>
    <col min="13063" max="13063" width="76.42578125" style="22" bestFit="1" customWidth="1"/>
    <col min="13064" max="13067" width="15.85546875" style="22" customWidth="1"/>
    <col min="13068" max="13068" width="18.5703125" style="22" customWidth="1"/>
    <col min="13069" max="13069" width="13.140625" style="22" customWidth="1"/>
    <col min="13070" max="13070" width="63.42578125" style="22" customWidth="1"/>
    <col min="13071" max="13312" width="10.42578125" style="22"/>
    <col min="13313" max="13313" width="4" style="22" customWidth="1"/>
    <col min="13314" max="13314" width="4.5703125" style="22" customWidth="1"/>
    <col min="13315" max="13315" width="1.85546875" style="22" customWidth="1"/>
    <col min="13316" max="13318" width="4" style="22" customWidth="1"/>
    <col min="13319" max="13319" width="76.42578125" style="22" bestFit="1" customWidth="1"/>
    <col min="13320" max="13323" width="15.85546875" style="22" customWidth="1"/>
    <col min="13324" max="13324" width="18.5703125" style="22" customWidth="1"/>
    <col min="13325" max="13325" width="13.140625" style="22" customWidth="1"/>
    <col min="13326" max="13326" width="63.42578125" style="22" customWidth="1"/>
    <col min="13327" max="13568" width="10.42578125" style="22"/>
    <col min="13569" max="13569" width="4" style="22" customWidth="1"/>
    <col min="13570" max="13570" width="4.5703125" style="22" customWidth="1"/>
    <col min="13571" max="13571" width="1.85546875" style="22" customWidth="1"/>
    <col min="13572" max="13574" width="4" style="22" customWidth="1"/>
    <col min="13575" max="13575" width="76.42578125" style="22" bestFit="1" customWidth="1"/>
    <col min="13576" max="13579" width="15.85546875" style="22" customWidth="1"/>
    <col min="13580" max="13580" width="18.5703125" style="22" customWidth="1"/>
    <col min="13581" max="13581" width="13.140625" style="22" customWidth="1"/>
    <col min="13582" max="13582" width="63.42578125" style="22" customWidth="1"/>
    <col min="13583" max="13824" width="10.42578125" style="22"/>
    <col min="13825" max="13825" width="4" style="22" customWidth="1"/>
    <col min="13826" max="13826" width="4.5703125" style="22" customWidth="1"/>
    <col min="13827" max="13827" width="1.85546875" style="22" customWidth="1"/>
    <col min="13828" max="13830" width="4" style="22" customWidth="1"/>
    <col min="13831" max="13831" width="76.42578125" style="22" bestFit="1" customWidth="1"/>
    <col min="13832" max="13835" width="15.85546875" style="22" customWidth="1"/>
    <col min="13836" max="13836" width="18.5703125" style="22" customWidth="1"/>
    <col min="13837" max="13837" width="13.140625" style="22" customWidth="1"/>
    <col min="13838" max="13838" width="63.42578125" style="22" customWidth="1"/>
    <col min="13839" max="14080" width="10.42578125" style="22"/>
    <col min="14081" max="14081" width="4" style="22" customWidth="1"/>
    <col min="14082" max="14082" width="4.5703125" style="22" customWidth="1"/>
    <col min="14083" max="14083" width="1.85546875" style="22" customWidth="1"/>
    <col min="14084" max="14086" width="4" style="22" customWidth="1"/>
    <col min="14087" max="14087" width="76.42578125" style="22" bestFit="1" customWidth="1"/>
    <col min="14088" max="14091" width="15.85546875" style="22" customWidth="1"/>
    <col min="14092" max="14092" width="18.5703125" style="22" customWidth="1"/>
    <col min="14093" max="14093" width="13.140625" style="22" customWidth="1"/>
    <col min="14094" max="14094" width="63.42578125" style="22" customWidth="1"/>
    <col min="14095" max="14336" width="10.42578125" style="22"/>
    <col min="14337" max="14337" width="4" style="22" customWidth="1"/>
    <col min="14338" max="14338" width="4.5703125" style="22" customWidth="1"/>
    <col min="14339" max="14339" width="1.85546875" style="22" customWidth="1"/>
    <col min="14340" max="14342" width="4" style="22" customWidth="1"/>
    <col min="14343" max="14343" width="76.42578125" style="22" bestFit="1" customWidth="1"/>
    <col min="14344" max="14347" width="15.85546875" style="22" customWidth="1"/>
    <col min="14348" max="14348" width="18.5703125" style="22" customWidth="1"/>
    <col min="14349" max="14349" width="13.140625" style="22" customWidth="1"/>
    <col min="14350" max="14350" width="63.42578125" style="22" customWidth="1"/>
    <col min="14351" max="14592" width="10.42578125" style="22"/>
    <col min="14593" max="14593" width="4" style="22" customWidth="1"/>
    <col min="14594" max="14594" width="4.5703125" style="22" customWidth="1"/>
    <col min="14595" max="14595" width="1.85546875" style="22" customWidth="1"/>
    <col min="14596" max="14598" width="4" style="22" customWidth="1"/>
    <col min="14599" max="14599" width="76.42578125" style="22" bestFit="1" customWidth="1"/>
    <col min="14600" max="14603" width="15.85546875" style="22" customWidth="1"/>
    <col min="14604" max="14604" width="18.5703125" style="22" customWidth="1"/>
    <col min="14605" max="14605" width="13.140625" style="22" customWidth="1"/>
    <col min="14606" max="14606" width="63.42578125" style="22" customWidth="1"/>
    <col min="14607" max="14848" width="10.42578125" style="22"/>
    <col min="14849" max="14849" width="4" style="22" customWidth="1"/>
    <col min="14850" max="14850" width="4.5703125" style="22" customWidth="1"/>
    <col min="14851" max="14851" width="1.85546875" style="22" customWidth="1"/>
    <col min="14852" max="14854" width="4" style="22" customWidth="1"/>
    <col min="14855" max="14855" width="76.42578125" style="22" bestFit="1" customWidth="1"/>
    <col min="14856" max="14859" width="15.85546875" style="22" customWidth="1"/>
    <col min="14860" max="14860" width="18.5703125" style="22" customWidth="1"/>
    <col min="14861" max="14861" width="13.140625" style="22" customWidth="1"/>
    <col min="14862" max="14862" width="63.42578125" style="22" customWidth="1"/>
    <col min="14863" max="15104" width="10.42578125" style="22"/>
    <col min="15105" max="15105" width="4" style="22" customWidth="1"/>
    <col min="15106" max="15106" width="4.5703125" style="22" customWidth="1"/>
    <col min="15107" max="15107" width="1.85546875" style="22" customWidth="1"/>
    <col min="15108" max="15110" width="4" style="22" customWidth="1"/>
    <col min="15111" max="15111" width="76.42578125" style="22" bestFit="1" customWidth="1"/>
    <col min="15112" max="15115" width="15.85546875" style="22" customWidth="1"/>
    <col min="15116" max="15116" width="18.5703125" style="22" customWidth="1"/>
    <col min="15117" max="15117" width="13.140625" style="22" customWidth="1"/>
    <col min="15118" max="15118" width="63.42578125" style="22" customWidth="1"/>
    <col min="15119" max="15360" width="10.42578125" style="22"/>
    <col min="15361" max="15361" width="4" style="22" customWidth="1"/>
    <col min="15362" max="15362" width="4.5703125" style="22" customWidth="1"/>
    <col min="15363" max="15363" width="1.85546875" style="22" customWidth="1"/>
    <col min="15364" max="15366" width="4" style="22" customWidth="1"/>
    <col min="15367" max="15367" width="76.42578125" style="22" bestFit="1" customWidth="1"/>
    <col min="15368" max="15371" width="15.85546875" style="22" customWidth="1"/>
    <col min="15372" max="15372" width="18.5703125" style="22" customWidth="1"/>
    <col min="15373" max="15373" width="13.140625" style="22" customWidth="1"/>
    <col min="15374" max="15374" width="63.42578125" style="22" customWidth="1"/>
    <col min="15375" max="15616" width="10.42578125" style="22"/>
    <col min="15617" max="15617" width="4" style="22" customWidth="1"/>
    <col min="15618" max="15618" width="4.5703125" style="22" customWidth="1"/>
    <col min="15619" max="15619" width="1.85546875" style="22" customWidth="1"/>
    <col min="15620" max="15622" width="4" style="22" customWidth="1"/>
    <col min="15623" max="15623" width="76.42578125" style="22" bestFit="1" customWidth="1"/>
    <col min="15624" max="15627" width="15.85546875" style="22" customWidth="1"/>
    <col min="15628" max="15628" width="18.5703125" style="22" customWidth="1"/>
    <col min="15629" max="15629" width="13.140625" style="22" customWidth="1"/>
    <col min="15630" max="15630" width="63.42578125" style="22" customWidth="1"/>
    <col min="15631" max="15872" width="10.42578125" style="22"/>
    <col min="15873" max="15873" width="4" style="22" customWidth="1"/>
    <col min="15874" max="15874" width="4.5703125" style="22" customWidth="1"/>
    <col min="15875" max="15875" width="1.85546875" style="22" customWidth="1"/>
    <col min="15876" max="15878" width="4" style="22" customWidth="1"/>
    <col min="15879" max="15879" width="76.42578125" style="22" bestFit="1" customWidth="1"/>
    <col min="15880" max="15883" width="15.85546875" style="22" customWidth="1"/>
    <col min="15884" max="15884" width="18.5703125" style="22" customWidth="1"/>
    <col min="15885" max="15885" width="13.140625" style="22" customWidth="1"/>
    <col min="15886" max="15886" width="63.42578125" style="22" customWidth="1"/>
    <col min="15887" max="16128" width="10.42578125" style="22"/>
    <col min="16129" max="16129" width="4" style="22" customWidth="1"/>
    <col min="16130" max="16130" width="4.5703125" style="22" customWidth="1"/>
    <col min="16131" max="16131" width="1.85546875" style="22" customWidth="1"/>
    <col min="16132" max="16134" width="4" style="22" customWidth="1"/>
    <col min="16135" max="16135" width="76.42578125" style="22" bestFit="1" customWidth="1"/>
    <col min="16136" max="16139" width="15.85546875" style="22" customWidth="1"/>
    <col min="16140" max="16140" width="18.5703125" style="22" customWidth="1"/>
    <col min="16141" max="16141" width="13.140625" style="22" customWidth="1"/>
    <col min="16142" max="16142" width="63.42578125" style="22" customWidth="1"/>
    <col min="16143" max="16384" width="10.42578125" style="22"/>
  </cols>
  <sheetData>
    <row r="1" spans="1:14" s="20" customFormat="1" ht="15" x14ac:dyDescent="0.25">
      <c r="B1" s="296" t="s">
        <v>237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360" t="str">
        <f>SP!B5</f>
        <v>505</v>
      </c>
      <c r="N1" s="361"/>
    </row>
    <row r="2" spans="1:14" s="20" customFormat="1" thickBot="1" x14ac:dyDescent="0.3">
      <c r="B2" s="298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362"/>
      <c r="N2" s="363"/>
    </row>
    <row r="3" spans="1:14" s="21" customFormat="1" ht="19.5" thickBot="1" x14ac:dyDescent="0.25">
      <c r="B3" s="28"/>
      <c r="C3" s="28"/>
      <c r="D3" s="28"/>
      <c r="E3" s="28"/>
      <c r="F3" s="28"/>
      <c r="G3" s="28"/>
      <c r="H3" s="28"/>
      <c r="I3" s="263">
        <v>2</v>
      </c>
      <c r="J3" s="263">
        <v>6</v>
      </c>
      <c r="K3" s="184">
        <v>3</v>
      </c>
      <c r="L3" s="184">
        <v>2</v>
      </c>
      <c r="M3" s="29"/>
      <c r="N3" s="29"/>
    </row>
    <row r="4" spans="1:14" ht="27.6" customHeight="1" x14ac:dyDescent="0.25">
      <c r="B4" s="364" t="s">
        <v>403</v>
      </c>
      <c r="C4" s="365"/>
      <c r="D4" s="365"/>
      <c r="E4" s="365"/>
      <c r="F4" s="365"/>
      <c r="G4" s="365"/>
      <c r="H4" s="365"/>
      <c r="I4" s="365"/>
      <c r="J4" s="365"/>
      <c r="K4" s="369" t="str">
        <f>CONCATENATE("ANNO"," ",SP!C8)</f>
        <v>ANNO 2024</v>
      </c>
      <c r="L4" s="369" t="str">
        <f>CONCATENATE("ANNO"," ",SP!B8)</f>
        <v>ANNO 2023</v>
      </c>
      <c r="M4" s="371" t="s">
        <v>414</v>
      </c>
      <c r="N4" s="372"/>
    </row>
    <row r="5" spans="1:14" ht="36" customHeight="1" x14ac:dyDescent="0.25">
      <c r="B5" s="366"/>
      <c r="C5" s="367"/>
      <c r="D5" s="367"/>
      <c r="E5" s="367"/>
      <c r="F5" s="367"/>
      <c r="G5" s="367"/>
      <c r="H5" s="367"/>
      <c r="I5" s="368"/>
      <c r="J5" s="368"/>
      <c r="K5" s="370"/>
      <c r="L5" s="370"/>
      <c r="M5" s="242" t="s">
        <v>415</v>
      </c>
      <c r="N5" s="243" t="s">
        <v>416</v>
      </c>
    </row>
    <row r="6" spans="1:14" s="23" customFormat="1" ht="20.25" customHeight="1" x14ac:dyDescent="0.25">
      <c r="A6" s="23" t="s">
        <v>3</v>
      </c>
      <c r="B6" s="105" t="s">
        <v>238</v>
      </c>
      <c r="C6" s="30" t="s">
        <v>239</v>
      </c>
      <c r="D6" s="30"/>
      <c r="E6" s="30"/>
      <c r="F6" s="30"/>
      <c r="G6" s="30"/>
      <c r="H6" s="30"/>
      <c r="I6" s="31"/>
      <c r="J6" s="32"/>
      <c r="K6" s="186">
        <f>VLOOKUP($A6,SP!$A$9:$C$444,K$3,FALSE)</f>
        <v>370664.79</v>
      </c>
      <c r="L6" s="186">
        <f>VLOOKUP($A6,SP!$A$9:$C$444,L$3,FALSE)</f>
        <v>402015.72</v>
      </c>
      <c r="M6" s="186">
        <f t="shared" ref="M6:M26" si="0">K6-L6</f>
        <v>-31350.93</v>
      </c>
      <c r="N6" s="225">
        <f t="shared" ref="N6:N26" si="1">IF(L6=0,"-    ",M6/L6)</f>
        <v>-7.8E-2</v>
      </c>
    </row>
    <row r="7" spans="1:14" s="23" customFormat="1" ht="20.25" customHeight="1" x14ac:dyDescent="0.25">
      <c r="A7" s="23" t="s">
        <v>4</v>
      </c>
      <c r="B7" s="130"/>
      <c r="C7" s="33" t="s">
        <v>240</v>
      </c>
      <c r="D7" s="34" t="s">
        <v>241</v>
      </c>
      <c r="E7" s="34"/>
      <c r="F7" s="34"/>
      <c r="G7" s="34"/>
      <c r="H7" s="34"/>
      <c r="I7" s="31"/>
      <c r="J7" s="32"/>
      <c r="K7" s="186">
        <f>VLOOKUP($A7,SP!$A$9:$C$444,K$3,FALSE)</f>
        <v>318284.51</v>
      </c>
      <c r="L7" s="186">
        <f>VLOOKUP($A7,SP!$A$9:$C$444,L$3,FALSE)</f>
        <v>338003.04</v>
      </c>
      <c r="M7" s="186">
        <f t="shared" si="0"/>
        <v>-19718.53</v>
      </c>
      <c r="N7" s="225">
        <f t="shared" si="1"/>
        <v>-5.8000000000000003E-2</v>
      </c>
    </row>
    <row r="8" spans="1:14" s="24" customFormat="1" ht="20.25" customHeight="1" x14ac:dyDescent="0.25">
      <c r="A8" s="24" t="s">
        <v>5</v>
      </c>
      <c r="B8" s="106"/>
      <c r="C8" s="35"/>
      <c r="D8" s="36"/>
      <c r="E8" s="37" t="s">
        <v>242</v>
      </c>
      <c r="F8" s="38" t="s">
        <v>243</v>
      </c>
      <c r="G8" s="38"/>
      <c r="H8" s="38"/>
      <c r="I8" s="39"/>
      <c r="J8" s="40"/>
      <c r="K8" s="187">
        <f>VLOOKUP($A8,SP!$A$9:$C$444,K$3,FALSE)</f>
        <v>0</v>
      </c>
      <c r="L8" s="187">
        <f>VLOOKUP($A8,SP!$A$9:$C$444,L$3,FALSE)</f>
        <v>0</v>
      </c>
      <c r="M8" s="187">
        <f t="shared" si="0"/>
        <v>0</v>
      </c>
      <c r="N8" s="226" t="str">
        <f t="shared" si="1"/>
        <v xml:space="preserve">-    </v>
      </c>
    </row>
    <row r="9" spans="1:14" s="24" customFormat="1" ht="20.25" customHeight="1" x14ac:dyDescent="0.25">
      <c r="A9" s="24" t="s">
        <v>8</v>
      </c>
      <c r="B9" s="106"/>
      <c r="C9" s="35"/>
      <c r="D9" s="36"/>
      <c r="E9" s="37" t="s">
        <v>244</v>
      </c>
      <c r="F9" s="38" t="s">
        <v>245</v>
      </c>
      <c r="G9" s="38"/>
      <c r="H9" s="38"/>
      <c r="I9" s="39"/>
      <c r="J9" s="40"/>
      <c r="K9" s="187">
        <f>VLOOKUP($A9,SP!$A$9:$C$444,K$3,FALSE)</f>
        <v>0</v>
      </c>
      <c r="L9" s="187">
        <f>VLOOKUP($A9,SP!$A$9:$C$444,L$3,FALSE)</f>
        <v>0</v>
      </c>
      <c r="M9" s="187">
        <f t="shared" si="0"/>
        <v>0</v>
      </c>
      <c r="N9" s="226" t="str">
        <f t="shared" si="1"/>
        <v xml:space="preserve">-    </v>
      </c>
    </row>
    <row r="10" spans="1:14" s="24" customFormat="1" ht="20.25" customHeight="1" x14ac:dyDescent="0.25">
      <c r="A10" s="24" t="s">
        <v>11</v>
      </c>
      <c r="B10" s="118"/>
      <c r="C10" s="35"/>
      <c r="D10" s="36"/>
      <c r="E10" s="37" t="s">
        <v>246</v>
      </c>
      <c r="F10" s="38" t="s">
        <v>247</v>
      </c>
      <c r="G10" s="38"/>
      <c r="H10" s="38"/>
      <c r="I10" s="39"/>
      <c r="J10" s="40"/>
      <c r="K10" s="187">
        <f>VLOOKUP($A10,SP!$A$9:$C$444,K$3,FALSE)</f>
        <v>0</v>
      </c>
      <c r="L10" s="187">
        <f>VLOOKUP($A10,SP!$A$9:$C$444,L$3,FALSE)</f>
        <v>0</v>
      </c>
      <c r="M10" s="187">
        <f t="shared" si="0"/>
        <v>0</v>
      </c>
      <c r="N10" s="226" t="str">
        <f t="shared" si="1"/>
        <v xml:space="preserve">-    </v>
      </c>
    </row>
    <row r="11" spans="1:14" s="24" customFormat="1" ht="20.25" customHeight="1" x14ac:dyDescent="0.25">
      <c r="A11" s="24" t="s">
        <v>16</v>
      </c>
      <c r="B11" s="118"/>
      <c r="C11" s="42"/>
      <c r="D11" s="42"/>
      <c r="E11" s="43" t="s">
        <v>248</v>
      </c>
      <c r="F11" s="159" t="s">
        <v>249</v>
      </c>
      <c r="G11" s="159"/>
      <c r="H11" s="159"/>
      <c r="I11" s="44"/>
      <c r="J11" s="45"/>
      <c r="K11" s="187">
        <f>VLOOKUP($A11,SP!$A$9:$C$444,K$3,FALSE)</f>
        <v>0</v>
      </c>
      <c r="L11" s="187">
        <f>VLOOKUP($A11,SP!$A$9:$C$444,L$3,FALSE)</f>
        <v>0</v>
      </c>
      <c r="M11" s="187">
        <f t="shared" si="0"/>
        <v>0</v>
      </c>
      <c r="N11" s="226" t="str">
        <f t="shared" si="1"/>
        <v xml:space="preserve">-    </v>
      </c>
    </row>
    <row r="12" spans="1:14" s="24" customFormat="1" ht="20.25" customHeight="1" x14ac:dyDescent="0.25">
      <c r="A12" s="24" t="s">
        <v>17</v>
      </c>
      <c r="B12" s="118"/>
      <c r="C12" s="35"/>
      <c r="D12" s="35"/>
      <c r="E12" s="37" t="s">
        <v>250</v>
      </c>
      <c r="F12" s="38" t="s">
        <v>251</v>
      </c>
      <c r="G12" s="38"/>
      <c r="H12" s="38"/>
      <c r="I12" s="39"/>
      <c r="J12" s="40"/>
      <c r="K12" s="187">
        <f>VLOOKUP($A12,SP!$A$9:$C$444,K$3,FALSE)</f>
        <v>318284.51</v>
      </c>
      <c r="L12" s="187">
        <f>VLOOKUP($A12,SP!$A$9:$C$444,L$3,FALSE)</f>
        <v>338003.04</v>
      </c>
      <c r="M12" s="187">
        <f t="shared" si="0"/>
        <v>-19718.53</v>
      </c>
      <c r="N12" s="226">
        <f t="shared" si="1"/>
        <v>-5.8000000000000003E-2</v>
      </c>
    </row>
    <row r="13" spans="1:14" s="23" customFormat="1" ht="20.25" customHeight="1" x14ac:dyDescent="0.25">
      <c r="A13" s="23" t="s">
        <v>31</v>
      </c>
      <c r="B13" s="130"/>
      <c r="C13" s="46" t="s">
        <v>252</v>
      </c>
      <c r="D13" s="148" t="s">
        <v>253</v>
      </c>
      <c r="E13" s="148"/>
      <c r="F13" s="148"/>
      <c r="G13" s="148"/>
      <c r="H13" s="148"/>
      <c r="I13" s="47"/>
      <c r="J13" s="48"/>
      <c r="K13" s="186">
        <f>VLOOKUP($A13,SP!$A$9:$C$444,K$3,FALSE)</f>
        <v>52380.28</v>
      </c>
      <c r="L13" s="186">
        <f>VLOOKUP($A13,SP!$A$9:$C$444,L$3,FALSE)</f>
        <v>64012.68</v>
      </c>
      <c r="M13" s="186">
        <f t="shared" si="0"/>
        <v>-11632.4</v>
      </c>
      <c r="N13" s="225">
        <f t="shared" si="1"/>
        <v>-0.182</v>
      </c>
    </row>
    <row r="14" spans="1:14" s="24" customFormat="1" ht="20.25" customHeight="1" x14ac:dyDescent="0.25">
      <c r="A14" s="24" t="s">
        <v>32</v>
      </c>
      <c r="B14" s="106"/>
      <c r="C14" s="35"/>
      <c r="D14" s="36"/>
      <c r="E14" s="37" t="s">
        <v>242</v>
      </c>
      <c r="F14" s="38" t="s">
        <v>254</v>
      </c>
      <c r="G14" s="38"/>
      <c r="H14" s="38"/>
      <c r="I14" s="39"/>
      <c r="J14" s="40"/>
      <c r="K14" s="187">
        <f>VLOOKUP($A14,SP!$A$9:$C$444,K$3,FALSE)</f>
        <v>0</v>
      </c>
      <c r="L14" s="187">
        <f>VLOOKUP($A14,SP!$A$9:$C$444,L$3,FALSE)</f>
        <v>0</v>
      </c>
      <c r="M14" s="187">
        <f t="shared" si="0"/>
        <v>0</v>
      </c>
      <c r="N14" s="226" t="str">
        <f t="shared" si="1"/>
        <v xml:space="preserve">-    </v>
      </c>
    </row>
    <row r="15" spans="1:14" s="24" customFormat="1" ht="20.25" customHeight="1" x14ac:dyDescent="0.25">
      <c r="A15" s="24" t="s">
        <v>33</v>
      </c>
      <c r="B15" s="106"/>
      <c r="C15" s="42"/>
      <c r="D15" s="49"/>
      <c r="E15" s="43"/>
      <c r="F15" s="152" t="s">
        <v>255</v>
      </c>
      <c r="G15" s="152" t="s">
        <v>256</v>
      </c>
      <c r="H15" s="159"/>
      <c r="I15" s="50"/>
      <c r="J15" s="51"/>
      <c r="K15" s="187">
        <f>VLOOKUP($A15,SP!$A$9:$C$444,K$3,FALSE)</f>
        <v>0</v>
      </c>
      <c r="L15" s="187">
        <f>VLOOKUP($A15,SP!$A$9:$C$444,L$3,FALSE)</f>
        <v>0</v>
      </c>
      <c r="M15" s="188">
        <f t="shared" si="0"/>
        <v>0</v>
      </c>
      <c r="N15" s="227" t="str">
        <f t="shared" si="1"/>
        <v xml:space="preserve">-    </v>
      </c>
    </row>
    <row r="16" spans="1:14" s="24" customFormat="1" ht="20.25" customHeight="1" x14ac:dyDescent="0.25">
      <c r="A16" s="24" t="s">
        <v>34</v>
      </c>
      <c r="B16" s="106"/>
      <c r="C16" s="35"/>
      <c r="D16" s="36"/>
      <c r="E16" s="37"/>
      <c r="F16" s="52" t="s">
        <v>257</v>
      </c>
      <c r="G16" s="52" t="s">
        <v>258</v>
      </c>
      <c r="H16" s="38"/>
      <c r="I16" s="53"/>
      <c r="J16" s="54"/>
      <c r="K16" s="187">
        <f>VLOOKUP($A16,SP!$A$9:$C$444,K$3,FALSE)</f>
        <v>0</v>
      </c>
      <c r="L16" s="187">
        <f>VLOOKUP($A16,SP!$A$9:$C$444,L$3,FALSE)</f>
        <v>0</v>
      </c>
      <c r="M16" s="188">
        <f t="shared" si="0"/>
        <v>0</v>
      </c>
      <c r="N16" s="227" t="str">
        <f t="shared" si="1"/>
        <v xml:space="preserve">-    </v>
      </c>
    </row>
    <row r="17" spans="1:14" s="24" customFormat="1" ht="20.25" customHeight="1" x14ac:dyDescent="0.25">
      <c r="A17" s="24" t="s">
        <v>35</v>
      </c>
      <c r="B17" s="106"/>
      <c r="C17" s="42"/>
      <c r="D17" s="49"/>
      <c r="E17" s="43" t="s">
        <v>244</v>
      </c>
      <c r="F17" s="159" t="s">
        <v>259</v>
      </c>
      <c r="G17" s="159"/>
      <c r="H17" s="159"/>
      <c r="I17" s="44"/>
      <c r="J17" s="45"/>
      <c r="K17" s="187">
        <f>VLOOKUP($A17,SP!$A$9:$C$444,K$3,FALSE)</f>
        <v>41356.589999999997</v>
      </c>
      <c r="L17" s="187">
        <f>VLOOKUP($A17,SP!$A$9:$C$444,L$3,FALSE)</f>
        <v>46291.51</v>
      </c>
      <c r="M17" s="187">
        <f t="shared" si="0"/>
        <v>-4934.92</v>
      </c>
      <c r="N17" s="226">
        <f t="shared" si="1"/>
        <v>-0.107</v>
      </c>
    </row>
    <row r="18" spans="1:14" s="26" customFormat="1" ht="20.25" customHeight="1" x14ac:dyDescent="0.25">
      <c r="A18" s="26" t="s">
        <v>36</v>
      </c>
      <c r="B18" s="177"/>
      <c r="C18" s="55"/>
      <c r="D18" s="56"/>
      <c r="E18" s="57"/>
      <c r="F18" s="52" t="s">
        <v>255</v>
      </c>
      <c r="G18" s="52" t="s">
        <v>260</v>
      </c>
      <c r="H18" s="52"/>
      <c r="I18" s="53"/>
      <c r="J18" s="54"/>
      <c r="K18" s="187">
        <f>VLOOKUP($A18,SP!$A$9:$C$444,K$3,FALSE)</f>
        <v>0</v>
      </c>
      <c r="L18" s="187">
        <f>VLOOKUP($A18,SP!$A$9:$C$444,L$3,FALSE)</f>
        <v>0</v>
      </c>
      <c r="M18" s="188">
        <f t="shared" si="0"/>
        <v>0</v>
      </c>
      <c r="N18" s="227" t="str">
        <f t="shared" si="1"/>
        <v xml:space="preserve">-    </v>
      </c>
    </row>
    <row r="19" spans="1:14" s="26" customFormat="1" ht="20.25" customHeight="1" x14ac:dyDescent="0.25">
      <c r="A19" s="26" t="s">
        <v>39</v>
      </c>
      <c r="B19" s="177"/>
      <c r="C19" s="58"/>
      <c r="D19" s="59"/>
      <c r="E19" s="60"/>
      <c r="F19" s="152" t="s">
        <v>257</v>
      </c>
      <c r="G19" s="152" t="s">
        <v>261</v>
      </c>
      <c r="H19" s="152"/>
      <c r="I19" s="50"/>
      <c r="J19" s="51"/>
      <c r="K19" s="187">
        <f>VLOOKUP($A19,SP!$A$9:$C$444,K$3,FALSE)</f>
        <v>41356.589999999997</v>
      </c>
      <c r="L19" s="187">
        <f>VLOOKUP($A19,SP!$A$9:$C$444,L$3,FALSE)</f>
        <v>46291.51</v>
      </c>
      <c r="M19" s="188">
        <f t="shared" si="0"/>
        <v>-4934.92</v>
      </c>
      <c r="N19" s="227">
        <f t="shared" si="1"/>
        <v>-0.107</v>
      </c>
    </row>
    <row r="20" spans="1:14" s="24" customFormat="1" ht="20.25" customHeight="1" x14ac:dyDescent="0.25">
      <c r="A20" s="24" t="s">
        <v>42</v>
      </c>
      <c r="B20" s="118"/>
      <c r="C20" s="35"/>
      <c r="D20" s="36"/>
      <c r="E20" s="37" t="s">
        <v>246</v>
      </c>
      <c r="F20" s="38" t="s">
        <v>262</v>
      </c>
      <c r="G20" s="38"/>
      <c r="H20" s="38"/>
      <c r="I20" s="39"/>
      <c r="J20" s="40"/>
      <c r="K20" s="187">
        <f>VLOOKUP($A20,SP!$A$9:$C$444,K$3,FALSE)</f>
        <v>0</v>
      </c>
      <c r="L20" s="187">
        <f>VLOOKUP($A20,SP!$A$9:$C$444,L$3,FALSE)</f>
        <v>0</v>
      </c>
      <c r="M20" s="187">
        <f t="shared" si="0"/>
        <v>0</v>
      </c>
      <c r="N20" s="226" t="str">
        <f t="shared" si="1"/>
        <v xml:space="preserve">-    </v>
      </c>
    </row>
    <row r="21" spans="1:14" s="24" customFormat="1" ht="20.25" customHeight="1" x14ac:dyDescent="0.25">
      <c r="A21" s="24" t="s">
        <v>45</v>
      </c>
      <c r="B21" s="118"/>
      <c r="C21" s="42"/>
      <c r="D21" s="49"/>
      <c r="E21" s="43" t="s">
        <v>248</v>
      </c>
      <c r="F21" s="159" t="s">
        <v>263</v>
      </c>
      <c r="G21" s="159"/>
      <c r="H21" s="159"/>
      <c r="I21" s="44"/>
      <c r="J21" s="45"/>
      <c r="K21" s="187">
        <f>VLOOKUP($A21,SP!$A$9:$C$444,K$3,FALSE)</f>
        <v>0</v>
      </c>
      <c r="L21" s="187">
        <f>VLOOKUP($A21,SP!$A$9:$C$444,L$3,FALSE)</f>
        <v>0</v>
      </c>
      <c r="M21" s="187">
        <f t="shared" si="0"/>
        <v>0</v>
      </c>
      <c r="N21" s="226" t="str">
        <f t="shared" si="1"/>
        <v xml:space="preserve">-    </v>
      </c>
    </row>
    <row r="22" spans="1:14" s="24" customFormat="1" ht="20.25" customHeight="1" x14ac:dyDescent="0.25">
      <c r="A22" s="24" t="s">
        <v>48</v>
      </c>
      <c r="B22" s="118"/>
      <c r="C22" s="35"/>
      <c r="D22" s="36"/>
      <c r="E22" s="37" t="s">
        <v>250</v>
      </c>
      <c r="F22" s="38" t="s">
        <v>264</v>
      </c>
      <c r="G22" s="38"/>
      <c r="H22" s="38"/>
      <c r="I22" s="39"/>
      <c r="J22" s="40"/>
      <c r="K22" s="187">
        <f>VLOOKUP($A22,SP!$A$9:$C$444,K$3,FALSE)</f>
        <v>0</v>
      </c>
      <c r="L22" s="187">
        <f>VLOOKUP($A22,SP!$A$9:$C$444,L$3,FALSE)</f>
        <v>0</v>
      </c>
      <c r="M22" s="187">
        <f t="shared" si="0"/>
        <v>0</v>
      </c>
      <c r="N22" s="226" t="str">
        <f t="shared" si="1"/>
        <v xml:space="preserve">-    </v>
      </c>
    </row>
    <row r="23" spans="1:14" s="24" customFormat="1" ht="20.25" customHeight="1" x14ac:dyDescent="0.25">
      <c r="A23" s="24" t="s">
        <v>51</v>
      </c>
      <c r="B23" s="118"/>
      <c r="C23" s="42"/>
      <c r="D23" s="49"/>
      <c r="E23" s="43" t="s">
        <v>265</v>
      </c>
      <c r="F23" s="159" t="s">
        <v>266</v>
      </c>
      <c r="G23" s="159"/>
      <c r="H23" s="159"/>
      <c r="I23" s="44"/>
      <c r="J23" s="45"/>
      <c r="K23" s="187">
        <f>VLOOKUP($A23,SP!$A$9:$C$444,K$3,FALSE)</f>
        <v>10843.75</v>
      </c>
      <c r="L23" s="187">
        <f>VLOOKUP($A23,SP!$A$9:$C$444,L$3,FALSE)</f>
        <v>17421.25</v>
      </c>
      <c r="M23" s="187">
        <f t="shared" si="0"/>
        <v>-6577.5</v>
      </c>
      <c r="N23" s="226">
        <f t="shared" si="1"/>
        <v>-0.378</v>
      </c>
    </row>
    <row r="24" spans="1:14" s="24" customFormat="1" ht="20.25" customHeight="1" x14ac:dyDescent="0.25">
      <c r="A24" s="24" t="s">
        <v>54</v>
      </c>
      <c r="B24" s="118"/>
      <c r="C24" s="35"/>
      <c r="D24" s="36"/>
      <c r="E24" s="37" t="s">
        <v>267</v>
      </c>
      <c r="F24" s="38" t="s">
        <v>268</v>
      </c>
      <c r="G24" s="38"/>
      <c r="H24" s="38"/>
      <c r="I24" s="39"/>
      <c r="J24" s="40"/>
      <c r="K24" s="187">
        <f>VLOOKUP($A24,SP!$A$9:$C$444,K$3,FALSE)</f>
        <v>0</v>
      </c>
      <c r="L24" s="187">
        <f>VLOOKUP($A24,SP!$A$9:$C$444,L$3,FALSE)</f>
        <v>0</v>
      </c>
      <c r="M24" s="187">
        <f t="shared" si="0"/>
        <v>0</v>
      </c>
      <c r="N24" s="226" t="str">
        <f t="shared" si="1"/>
        <v xml:space="preserve">-    </v>
      </c>
    </row>
    <row r="25" spans="1:14" s="24" customFormat="1" ht="20.25" customHeight="1" x14ac:dyDescent="0.25">
      <c r="A25" s="24" t="s">
        <v>55</v>
      </c>
      <c r="B25" s="118"/>
      <c r="C25" s="42"/>
      <c r="D25" s="42"/>
      <c r="E25" s="43" t="s">
        <v>269</v>
      </c>
      <c r="F25" s="159" t="s">
        <v>270</v>
      </c>
      <c r="G25" s="159"/>
      <c r="H25" s="159"/>
      <c r="I25" s="44"/>
      <c r="J25" s="45"/>
      <c r="K25" s="187">
        <f>VLOOKUP($A25,SP!$A$9:$C$444,K$3,FALSE)</f>
        <v>179.94</v>
      </c>
      <c r="L25" s="187">
        <f>VLOOKUP($A25,SP!$A$9:$C$444,L$3,FALSE)</f>
        <v>299.92</v>
      </c>
      <c r="M25" s="187">
        <f t="shared" si="0"/>
        <v>-119.98</v>
      </c>
      <c r="N25" s="226">
        <f t="shared" si="1"/>
        <v>-0.4</v>
      </c>
    </row>
    <row r="26" spans="1:14" s="24" customFormat="1" ht="20.25" customHeight="1" thickBot="1" x14ac:dyDescent="0.3">
      <c r="A26" s="24" t="s">
        <v>58</v>
      </c>
      <c r="B26" s="118"/>
      <c r="C26" s="35"/>
      <c r="D26" s="35"/>
      <c r="E26" s="37" t="s">
        <v>271</v>
      </c>
      <c r="F26" s="61" t="s">
        <v>272</v>
      </c>
      <c r="G26" s="61"/>
      <c r="H26" s="61"/>
      <c r="I26" s="62"/>
      <c r="J26" s="63"/>
      <c r="K26" s="187">
        <f>VLOOKUP($A26,SP!$A$9:$C$444,K$3,FALSE)</f>
        <v>0</v>
      </c>
      <c r="L26" s="187">
        <f>VLOOKUP($A26,SP!$A$9:$C$444,L$3,FALSE)</f>
        <v>0</v>
      </c>
      <c r="M26" s="189">
        <f t="shared" si="0"/>
        <v>0</v>
      </c>
      <c r="N26" s="228" t="str">
        <f t="shared" si="1"/>
        <v xml:space="preserve">-    </v>
      </c>
    </row>
    <row r="27" spans="1:14" s="24" customFormat="1" ht="20.25" customHeight="1" thickBot="1" x14ac:dyDescent="0.3">
      <c r="A27" s="251"/>
      <c r="B27" s="118"/>
      <c r="C27" s="42"/>
      <c r="D27" s="42"/>
      <c r="E27" s="43"/>
      <c r="F27" s="64"/>
      <c r="G27" s="64"/>
      <c r="H27" s="64"/>
      <c r="I27" s="65" t="s">
        <v>273</v>
      </c>
      <c r="J27" s="66" t="s">
        <v>274</v>
      </c>
      <c r="K27" s="190"/>
      <c r="L27" s="190"/>
      <c r="M27" s="191"/>
      <c r="N27" s="229"/>
    </row>
    <row r="28" spans="1:14" s="23" customFormat="1" ht="20.25" customHeight="1" x14ac:dyDescent="0.25">
      <c r="A28" s="23" t="s">
        <v>68</v>
      </c>
      <c r="B28" s="130"/>
      <c r="C28" s="33" t="s">
        <v>275</v>
      </c>
      <c r="D28" s="357" t="s">
        <v>629</v>
      </c>
      <c r="E28" s="357"/>
      <c r="F28" s="357"/>
      <c r="G28" s="357"/>
      <c r="H28" s="357"/>
      <c r="I28" s="217">
        <f>I29+I34</f>
        <v>0</v>
      </c>
      <c r="J28" s="217">
        <f>J29+J34</f>
        <v>0</v>
      </c>
      <c r="K28" s="186">
        <f>VLOOKUP($A28,SP!$A$9:$C$444,K$3,FALSE)</f>
        <v>0</v>
      </c>
      <c r="L28" s="186">
        <f>VLOOKUP($A28,SP!$A$9:$C$444,L$3,FALSE)</f>
        <v>0</v>
      </c>
      <c r="M28" s="192">
        <f t="shared" ref="M28:M37" si="2">K28-L28</f>
        <v>0</v>
      </c>
      <c r="N28" s="230" t="str">
        <f t="shared" ref="N28:N37" si="3">IF(L28=0,"-    ",M28/L28)</f>
        <v xml:space="preserve">-    </v>
      </c>
    </row>
    <row r="29" spans="1:14" s="24" customFormat="1" ht="20.25" customHeight="1" x14ac:dyDescent="0.25">
      <c r="A29" s="24" t="s">
        <v>69</v>
      </c>
      <c r="B29" s="118"/>
      <c r="C29" s="42"/>
      <c r="D29" s="42"/>
      <c r="E29" s="43" t="s">
        <v>242</v>
      </c>
      <c r="F29" s="64" t="s">
        <v>276</v>
      </c>
      <c r="G29" s="64"/>
      <c r="H29" s="64"/>
      <c r="I29" s="215">
        <f>SUM(I30:I33)</f>
        <v>0</v>
      </c>
      <c r="J29" s="215">
        <f>SUM(J30:J33)</f>
        <v>0</v>
      </c>
      <c r="K29" s="187">
        <f>VLOOKUP($A29,SP!$A$9:$C$444,K$3,FALSE)</f>
        <v>0</v>
      </c>
      <c r="L29" s="187">
        <f>VLOOKUP($A29,SP!$A$9:$C$444,L$3,FALSE)</f>
        <v>0</v>
      </c>
      <c r="M29" s="187">
        <f t="shared" si="2"/>
        <v>0</v>
      </c>
      <c r="N29" s="226" t="str">
        <f t="shared" si="3"/>
        <v xml:space="preserve">-    </v>
      </c>
    </row>
    <row r="30" spans="1:14" s="24" customFormat="1" ht="20.25" customHeight="1" x14ac:dyDescent="0.25">
      <c r="A30" s="24" t="s">
        <v>70</v>
      </c>
      <c r="B30" s="106"/>
      <c r="C30" s="35"/>
      <c r="D30" s="36"/>
      <c r="E30" s="37"/>
      <c r="F30" s="52" t="s">
        <v>255</v>
      </c>
      <c r="G30" s="52" t="s">
        <v>277</v>
      </c>
      <c r="H30" s="38"/>
      <c r="I30" s="218">
        <f>VLOOKUP($A30,'crediti e debiti'!$A$6:$F$189,I$3,FALSE)</f>
        <v>0</v>
      </c>
      <c r="J30" s="218">
        <f>VLOOKUP($A30,'crediti e debiti'!$A$6:$F$189,J$3,FALSE)</f>
        <v>0</v>
      </c>
      <c r="K30" s="187">
        <f>VLOOKUP($A30,SP!$A$9:$C$444,K$3,FALSE)</f>
        <v>0</v>
      </c>
      <c r="L30" s="187">
        <f>VLOOKUP($A30,SP!$A$9:$C$444,L$3,FALSE)</f>
        <v>0</v>
      </c>
      <c r="M30" s="188">
        <f t="shared" si="2"/>
        <v>0</v>
      </c>
      <c r="N30" s="227" t="str">
        <f t="shared" si="3"/>
        <v xml:space="preserve">-    </v>
      </c>
    </row>
    <row r="31" spans="1:14" s="24" customFormat="1" ht="20.25" customHeight="1" x14ac:dyDescent="0.25">
      <c r="A31" s="24" t="s">
        <v>71</v>
      </c>
      <c r="B31" s="106"/>
      <c r="C31" s="42"/>
      <c r="D31" s="49"/>
      <c r="E31" s="43"/>
      <c r="F31" s="152" t="s">
        <v>257</v>
      </c>
      <c r="G31" s="152" t="s">
        <v>278</v>
      </c>
      <c r="H31" s="159"/>
      <c r="I31" s="218">
        <f>VLOOKUP($A31,'crediti e debiti'!$A$6:$F$189,I$3,FALSE)</f>
        <v>0</v>
      </c>
      <c r="J31" s="218">
        <f>VLOOKUP($A31,'crediti e debiti'!$A$6:$F$189,J$3,FALSE)</f>
        <v>0</v>
      </c>
      <c r="K31" s="187">
        <f>VLOOKUP($A31,SP!$A$9:$C$444,K$3,FALSE)</f>
        <v>0</v>
      </c>
      <c r="L31" s="187">
        <f>VLOOKUP($A31,SP!$A$9:$C$444,L$3,FALSE)</f>
        <v>0</v>
      </c>
      <c r="M31" s="188">
        <f t="shared" si="2"/>
        <v>0</v>
      </c>
      <c r="N31" s="227" t="str">
        <f t="shared" si="3"/>
        <v xml:space="preserve">-    </v>
      </c>
    </row>
    <row r="32" spans="1:14" s="24" customFormat="1" ht="20.25" customHeight="1" x14ac:dyDescent="0.25">
      <c r="A32" s="24" t="s">
        <v>72</v>
      </c>
      <c r="B32" s="106"/>
      <c r="C32" s="35"/>
      <c r="D32" s="36"/>
      <c r="E32" s="37"/>
      <c r="F32" s="52" t="s">
        <v>279</v>
      </c>
      <c r="G32" s="52" t="s">
        <v>280</v>
      </c>
      <c r="H32" s="38"/>
      <c r="I32" s="218">
        <f>VLOOKUP($A32,'crediti e debiti'!$A$6:$F$189,I$3,FALSE)</f>
        <v>0</v>
      </c>
      <c r="J32" s="218">
        <f>VLOOKUP($A32,'crediti e debiti'!$A$6:$F$189,J$3,FALSE)</f>
        <v>0</v>
      </c>
      <c r="K32" s="187">
        <f>VLOOKUP($A32,SP!$A$9:$C$444,K$3,FALSE)</f>
        <v>0</v>
      </c>
      <c r="L32" s="187">
        <f>VLOOKUP($A32,SP!$A$9:$C$444,L$3,FALSE)</f>
        <v>0</v>
      </c>
      <c r="M32" s="188">
        <f t="shared" si="2"/>
        <v>0</v>
      </c>
      <c r="N32" s="227" t="str">
        <f t="shared" si="3"/>
        <v xml:space="preserve">-    </v>
      </c>
    </row>
    <row r="33" spans="1:14" s="24" customFormat="1" ht="20.25" customHeight="1" x14ac:dyDescent="0.25">
      <c r="A33" s="24" t="s">
        <v>73</v>
      </c>
      <c r="B33" s="106"/>
      <c r="C33" s="42"/>
      <c r="D33" s="49"/>
      <c r="E33" s="152"/>
      <c r="F33" s="152" t="s">
        <v>281</v>
      </c>
      <c r="G33" s="152" t="s">
        <v>282</v>
      </c>
      <c r="H33" s="159"/>
      <c r="I33" s="218">
        <f>VLOOKUP($A33,'crediti e debiti'!$A$6:$F$189,I$3,FALSE)</f>
        <v>0</v>
      </c>
      <c r="J33" s="218">
        <f>VLOOKUP($A33,'crediti e debiti'!$A$6:$F$189,J$3,FALSE)</f>
        <v>0</v>
      </c>
      <c r="K33" s="187">
        <f>VLOOKUP($A33,SP!$A$9:$C$444,K$3,FALSE)</f>
        <v>0</v>
      </c>
      <c r="L33" s="187">
        <f>VLOOKUP($A33,SP!$A$9:$C$444,L$3,FALSE)</f>
        <v>0</v>
      </c>
      <c r="M33" s="188">
        <f t="shared" si="2"/>
        <v>0</v>
      </c>
      <c r="N33" s="227" t="str">
        <f t="shared" si="3"/>
        <v xml:space="preserve">-    </v>
      </c>
    </row>
    <row r="34" spans="1:14" s="24" customFormat="1" ht="20.25" customHeight="1" x14ac:dyDescent="0.25">
      <c r="A34" s="24" t="s">
        <v>74</v>
      </c>
      <c r="B34" s="106"/>
      <c r="C34" s="67"/>
      <c r="D34" s="68"/>
      <c r="E34" s="69" t="s">
        <v>244</v>
      </c>
      <c r="F34" s="70" t="s">
        <v>283</v>
      </c>
      <c r="G34" s="151"/>
      <c r="H34" s="71"/>
      <c r="I34" s="219">
        <f>I35+I36</f>
        <v>0</v>
      </c>
      <c r="J34" s="219">
        <f>J35+J36</f>
        <v>0</v>
      </c>
      <c r="K34" s="187">
        <f>VLOOKUP($A34,SP!$A$9:$C$444,K$3,FALSE)</f>
        <v>0</v>
      </c>
      <c r="L34" s="187">
        <f>VLOOKUP($A34,SP!$A$9:$C$444,L$3,FALSE)</f>
        <v>0</v>
      </c>
      <c r="M34" s="188">
        <f t="shared" si="2"/>
        <v>0</v>
      </c>
      <c r="N34" s="227" t="str">
        <f t="shared" si="3"/>
        <v xml:space="preserve">-    </v>
      </c>
    </row>
    <row r="35" spans="1:14" s="24" customFormat="1" ht="20.25" customHeight="1" x14ac:dyDescent="0.25">
      <c r="A35" s="24" t="s">
        <v>75</v>
      </c>
      <c r="B35" s="106"/>
      <c r="C35" s="35"/>
      <c r="D35" s="36"/>
      <c r="E35" s="37"/>
      <c r="F35" s="52" t="s">
        <v>255</v>
      </c>
      <c r="G35" s="52" t="s">
        <v>284</v>
      </c>
      <c r="H35" s="38"/>
      <c r="I35" s="218">
        <f>VLOOKUP($A35,'crediti e debiti'!$A$6:$F$189,I$3,FALSE)</f>
        <v>0</v>
      </c>
      <c r="J35" s="218">
        <f>VLOOKUP($A35,'crediti e debiti'!$A$6:$F$189,J$3,FALSE)</f>
        <v>0</v>
      </c>
      <c r="K35" s="187">
        <f>VLOOKUP($A35,SP!$A$9:$C$444,K$3,FALSE)</f>
        <v>0</v>
      </c>
      <c r="L35" s="187">
        <f>VLOOKUP($A35,SP!$A$9:$C$444,L$3,FALSE)</f>
        <v>0</v>
      </c>
      <c r="M35" s="188">
        <f t="shared" si="2"/>
        <v>0</v>
      </c>
      <c r="N35" s="227" t="str">
        <f t="shared" si="3"/>
        <v xml:space="preserve">-    </v>
      </c>
    </row>
    <row r="36" spans="1:14" s="24" customFormat="1" ht="20.25" customHeight="1" thickBot="1" x14ac:dyDescent="0.3">
      <c r="A36" s="24" t="s">
        <v>76</v>
      </c>
      <c r="B36" s="106"/>
      <c r="C36" s="42"/>
      <c r="D36" s="49"/>
      <c r="E36" s="43"/>
      <c r="F36" s="152" t="s">
        <v>257</v>
      </c>
      <c r="G36" s="152" t="s">
        <v>285</v>
      </c>
      <c r="H36" s="71"/>
      <c r="I36" s="266">
        <f>VLOOKUP($A36,'crediti e debiti'!$A$6:$F$189,I$3,FALSE)</f>
        <v>0</v>
      </c>
      <c r="J36" s="266">
        <f>VLOOKUP($A36,'crediti e debiti'!$A$6:$F$189,J$3,FALSE)</f>
        <v>0</v>
      </c>
      <c r="K36" s="187">
        <f>VLOOKUP($A36,SP!$A$9:$C$444,K$3,FALSE)</f>
        <v>0</v>
      </c>
      <c r="L36" s="187">
        <f>VLOOKUP($A36,SP!$A$9:$C$444,L$3,FALSE)</f>
        <v>0</v>
      </c>
      <c r="M36" s="195">
        <f t="shared" si="2"/>
        <v>0</v>
      </c>
      <c r="N36" s="231" t="str">
        <f t="shared" si="3"/>
        <v xml:space="preserve">-    </v>
      </c>
    </row>
    <row r="37" spans="1:14" s="23" customFormat="1" ht="20.25" customHeight="1" x14ac:dyDescent="0.25">
      <c r="B37" s="117"/>
      <c r="C37" s="72" t="s">
        <v>286</v>
      </c>
      <c r="D37" s="73"/>
      <c r="E37" s="73"/>
      <c r="F37" s="73"/>
      <c r="G37" s="73"/>
      <c r="H37" s="73"/>
      <c r="I37" s="74"/>
      <c r="J37" s="74"/>
      <c r="K37" s="196">
        <f>K7+K13+K28</f>
        <v>370664.79</v>
      </c>
      <c r="L37" s="196">
        <f>L7+L13+L28</f>
        <v>402015.72</v>
      </c>
      <c r="M37" s="196">
        <f t="shared" si="2"/>
        <v>-31350.93</v>
      </c>
      <c r="N37" s="232">
        <f t="shared" si="3"/>
        <v>-7.8E-2</v>
      </c>
    </row>
    <row r="38" spans="1:14" s="24" customFormat="1" ht="20.25" customHeight="1" x14ac:dyDescent="0.25">
      <c r="B38" s="118"/>
      <c r="C38" s="75"/>
      <c r="D38" s="159"/>
      <c r="E38" s="159"/>
      <c r="F38" s="159"/>
      <c r="G38" s="159"/>
      <c r="H38" s="159"/>
      <c r="I38" s="44"/>
      <c r="J38" s="63"/>
      <c r="K38" s="193"/>
      <c r="L38" s="194"/>
      <c r="M38" s="194"/>
      <c r="N38" s="233"/>
    </row>
    <row r="39" spans="1:14" s="23" customFormat="1" ht="20.25" customHeight="1" x14ac:dyDescent="0.25">
      <c r="A39" s="23" t="s">
        <v>81</v>
      </c>
      <c r="B39" s="105" t="s">
        <v>287</v>
      </c>
      <c r="C39" s="76" t="s">
        <v>288</v>
      </c>
      <c r="D39" s="77"/>
      <c r="E39" s="77"/>
      <c r="F39" s="77"/>
      <c r="G39" s="77"/>
      <c r="H39" s="77"/>
      <c r="I39" s="31"/>
      <c r="J39" s="32"/>
      <c r="K39" s="186">
        <f>VLOOKUP($A39,SP!$A$9:$C$444,K$3,FALSE)</f>
        <v>18547028.800000001</v>
      </c>
      <c r="L39" s="186">
        <f>VLOOKUP($A39,SP!$A$9:$C$444,L$3,FALSE)</f>
        <v>13472609.24</v>
      </c>
      <c r="M39" s="186">
        <f t="shared" ref="M39:M44" si="4">K39-L39</f>
        <v>5074419.5599999996</v>
      </c>
      <c r="N39" s="225">
        <f t="shared" ref="N39:N44" si="5">IF(L39=0,"-    ",M39/L39)</f>
        <v>0.377</v>
      </c>
    </row>
    <row r="40" spans="1:14" s="23" customFormat="1" ht="20.25" customHeight="1" x14ac:dyDescent="0.25">
      <c r="A40" s="23" t="s">
        <v>82</v>
      </c>
      <c r="B40" s="130"/>
      <c r="C40" s="33" t="s">
        <v>240</v>
      </c>
      <c r="D40" s="34" t="s">
        <v>289</v>
      </c>
      <c r="E40" s="34"/>
      <c r="F40" s="34"/>
      <c r="G40" s="34"/>
      <c r="H40" s="34"/>
      <c r="I40" s="31"/>
      <c r="J40" s="32"/>
      <c r="K40" s="186">
        <f>VLOOKUP($A40,SP!$A$9:$C$444,K$3,FALSE)</f>
        <v>0</v>
      </c>
      <c r="L40" s="186">
        <f>VLOOKUP($A40,SP!$A$9:$C$444,L$3,FALSE)</f>
        <v>0</v>
      </c>
      <c r="M40" s="186">
        <f t="shared" si="4"/>
        <v>0</v>
      </c>
      <c r="N40" s="225" t="str">
        <f t="shared" si="5"/>
        <v xml:space="preserve">-    </v>
      </c>
    </row>
    <row r="41" spans="1:14" s="24" customFormat="1" ht="20.25" customHeight="1" x14ac:dyDescent="0.25">
      <c r="A41" s="24" t="s">
        <v>83</v>
      </c>
      <c r="B41" s="106"/>
      <c r="C41" s="35"/>
      <c r="D41" s="36"/>
      <c r="E41" s="37" t="s">
        <v>242</v>
      </c>
      <c r="F41" s="38" t="s">
        <v>290</v>
      </c>
      <c r="G41" s="38"/>
      <c r="H41" s="38"/>
      <c r="I41" s="39"/>
      <c r="J41" s="40"/>
      <c r="K41" s="187">
        <f>VLOOKUP($A41,SP!$A$9:$C$444,K$3,FALSE)</f>
        <v>0</v>
      </c>
      <c r="L41" s="187">
        <f>VLOOKUP($A41,SP!$A$9:$C$444,L$3,FALSE)</f>
        <v>0</v>
      </c>
      <c r="M41" s="187">
        <f t="shared" si="4"/>
        <v>0</v>
      </c>
      <c r="N41" s="226" t="str">
        <f t="shared" si="5"/>
        <v xml:space="preserve">-    </v>
      </c>
    </row>
    <row r="42" spans="1:14" s="24" customFormat="1" ht="20.25" customHeight="1" x14ac:dyDescent="0.25">
      <c r="A42" s="24" t="s">
        <v>93</v>
      </c>
      <c r="B42" s="106"/>
      <c r="C42" s="42"/>
      <c r="D42" s="49"/>
      <c r="E42" s="43" t="s">
        <v>244</v>
      </c>
      <c r="F42" s="159" t="s">
        <v>291</v>
      </c>
      <c r="G42" s="159"/>
      <c r="H42" s="159"/>
      <c r="I42" s="44"/>
      <c r="J42" s="45"/>
      <c r="K42" s="187">
        <f>VLOOKUP($A42,SP!$A$9:$C$444,K$3,FALSE)</f>
        <v>0</v>
      </c>
      <c r="L42" s="187">
        <f>VLOOKUP($A42,SP!$A$9:$C$444,L$3,FALSE)</f>
        <v>0</v>
      </c>
      <c r="M42" s="187">
        <f t="shared" si="4"/>
        <v>0</v>
      </c>
      <c r="N42" s="226" t="str">
        <f t="shared" si="5"/>
        <v xml:space="preserve">-    </v>
      </c>
    </row>
    <row r="43" spans="1:14" s="24" customFormat="1" ht="20.25" customHeight="1" x14ac:dyDescent="0.25">
      <c r="A43" s="24" t="s">
        <v>92</v>
      </c>
      <c r="B43" s="106"/>
      <c r="C43" s="35"/>
      <c r="D43" s="36"/>
      <c r="E43" s="37" t="s">
        <v>246</v>
      </c>
      <c r="F43" s="38" t="s">
        <v>292</v>
      </c>
      <c r="G43" s="37"/>
      <c r="H43" s="38"/>
      <c r="I43" s="39"/>
      <c r="J43" s="40"/>
      <c r="K43" s="187">
        <f>VLOOKUP($A43,SP!$A$9:$C$444,K$3,FALSE)</f>
        <v>0</v>
      </c>
      <c r="L43" s="187">
        <f>VLOOKUP($A43,SP!$A$9:$C$444,L$3,FALSE)</f>
        <v>0</v>
      </c>
      <c r="M43" s="187">
        <f t="shared" si="4"/>
        <v>0</v>
      </c>
      <c r="N43" s="226" t="str">
        <f t="shared" si="5"/>
        <v xml:space="preserve">-    </v>
      </c>
    </row>
    <row r="44" spans="1:14" s="24" customFormat="1" ht="20.25" customHeight="1" thickBot="1" x14ac:dyDescent="0.3">
      <c r="A44" s="24" t="s">
        <v>100</v>
      </c>
      <c r="B44" s="118"/>
      <c r="C44" s="78"/>
      <c r="D44" s="38"/>
      <c r="E44" s="37" t="s">
        <v>248</v>
      </c>
      <c r="F44" s="38" t="s">
        <v>293</v>
      </c>
      <c r="G44" s="37"/>
      <c r="H44" s="38"/>
      <c r="I44" s="62"/>
      <c r="J44" s="63"/>
      <c r="K44" s="187">
        <f>VLOOKUP($A44,SP!$A$9:$C$444,K$3,FALSE)</f>
        <v>0</v>
      </c>
      <c r="L44" s="187">
        <f>VLOOKUP($A44,SP!$A$9:$C$444,L$3,FALSE)</f>
        <v>0</v>
      </c>
      <c r="M44" s="189">
        <f t="shared" si="4"/>
        <v>0</v>
      </c>
      <c r="N44" s="228" t="str">
        <f t="shared" si="5"/>
        <v xml:space="preserve">-    </v>
      </c>
    </row>
    <row r="45" spans="1:14" s="24" customFormat="1" ht="20.25" customHeight="1" thickBot="1" x14ac:dyDescent="0.3">
      <c r="B45" s="118"/>
      <c r="C45" s="75"/>
      <c r="D45" s="159"/>
      <c r="E45" s="43"/>
      <c r="F45" s="159"/>
      <c r="G45" s="43"/>
      <c r="H45" s="159"/>
      <c r="I45" s="79" t="s">
        <v>273</v>
      </c>
      <c r="J45" s="80" t="s">
        <v>274</v>
      </c>
      <c r="K45" s="191"/>
      <c r="L45" s="190"/>
      <c r="M45" s="191"/>
      <c r="N45" s="229"/>
    </row>
    <row r="46" spans="1:14" s="23" customFormat="1" ht="20.25" customHeight="1" x14ac:dyDescent="0.25">
      <c r="A46" s="23" t="s">
        <v>101</v>
      </c>
      <c r="B46" s="130"/>
      <c r="C46" s="33" t="s">
        <v>252</v>
      </c>
      <c r="D46" s="357" t="s">
        <v>630</v>
      </c>
      <c r="E46" s="357"/>
      <c r="F46" s="357"/>
      <c r="G46" s="357"/>
      <c r="H46" s="357"/>
      <c r="I46" s="217">
        <f>I47+I64+I83+I84+I88+I89+I90</f>
        <v>12880487.32</v>
      </c>
      <c r="J46" s="217">
        <f>J47+J64+J83+J84+J88+J89+J90</f>
        <v>0</v>
      </c>
      <c r="K46" s="253">
        <f>VLOOKUP($A46,SP!$A$9:$C$444,K$3,FALSE)</f>
        <v>12880487.32</v>
      </c>
      <c r="L46" s="186">
        <f>VLOOKUP($A46,SP!$A$9:$C$444,L$3,FALSE)</f>
        <v>9789475.7200000007</v>
      </c>
      <c r="M46" s="192">
        <f>K46-L46</f>
        <v>3091011.6</v>
      </c>
      <c r="N46" s="230">
        <f>IF(L46=0,"-    ",M46/L46)</f>
        <v>0.316</v>
      </c>
    </row>
    <row r="47" spans="1:14" s="24" customFormat="1" ht="20.25" customHeight="1" x14ac:dyDescent="0.25">
      <c r="A47" s="24" t="s">
        <v>102</v>
      </c>
      <c r="B47" s="106"/>
      <c r="C47" s="35"/>
      <c r="D47" s="36"/>
      <c r="E47" s="37" t="s">
        <v>242</v>
      </c>
      <c r="F47" s="38" t="s">
        <v>294</v>
      </c>
      <c r="G47" s="38"/>
      <c r="H47" s="38"/>
      <c r="I47" s="215">
        <f>I48+I57+I58+I63</f>
        <v>915953.67</v>
      </c>
      <c r="J47" s="215">
        <f>J48+J57+J58+J63</f>
        <v>0</v>
      </c>
      <c r="K47" s="253">
        <f>VLOOKUP($A47,SP!$A$9:$C$444,K$3,FALSE)</f>
        <v>915953.67</v>
      </c>
      <c r="L47" s="186">
        <f>VLOOKUP($A47,SP!$A$9:$C$444,L$3,FALSE)</f>
        <v>492900</v>
      </c>
      <c r="M47" s="187">
        <f>K47-L47</f>
        <v>423053.67</v>
      </c>
      <c r="N47" s="226">
        <f>IF(L47=0,"-    ",M47/L47)</f>
        <v>0.85799999999999998</v>
      </c>
    </row>
    <row r="48" spans="1:14" s="24" customFormat="1" ht="20.25" customHeight="1" x14ac:dyDescent="0.25">
      <c r="B48" s="106"/>
      <c r="C48" s="169"/>
      <c r="D48" s="170"/>
      <c r="E48" s="171"/>
      <c r="F48" s="172" t="s">
        <v>255</v>
      </c>
      <c r="G48" s="172" t="s">
        <v>295</v>
      </c>
      <c r="H48" s="173"/>
      <c r="I48" s="216">
        <f>I49+I55</f>
        <v>0</v>
      </c>
      <c r="J48" s="216">
        <f>J49+J55</f>
        <v>0</v>
      </c>
      <c r="K48" s="197">
        <f>K49+K55</f>
        <v>0</v>
      </c>
      <c r="L48" s="197">
        <f>L49+L55</f>
        <v>0</v>
      </c>
      <c r="M48" s="198">
        <f>K48-L48</f>
        <v>0</v>
      </c>
      <c r="N48" s="234" t="str">
        <f>IF(L48=0,"-    ",M48/L48)</f>
        <v xml:space="preserve">-    </v>
      </c>
    </row>
    <row r="49" spans="1:14" s="24" customFormat="1" ht="20.25" customHeight="1" x14ac:dyDescent="0.25">
      <c r="A49" s="252" t="s">
        <v>420</v>
      </c>
      <c r="B49" s="106"/>
      <c r="C49" s="67"/>
      <c r="D49" s="68"/>
      <c r="E49" s="69"/>
      <c r="F49" s="156"/>
      <c r="G49" s="350" t="s">
        <v>242</v>
      </c>
      <c r="H49" s="348" t="s">
        <v>614</v>
      </c>
      <c r="I49" s="326">
        <f>VLOOKUP($A49,'crediti e debiti'!$A$6:$F$189,I$3,FALSE)+VLOOKUP($A50,'crediti e debiti'!$A$6:$F$189,I$3,FALSE)+VLOOKUP($A51,'crediti e debiti'!$A$6:$F$189,I$3,FALSE)+VLOOKUP($A52,'crediti e debiti'!$A$6:$F$189,I$3,FALSE)+VLOOKUP($A53,'crediti e debiti'!$A$6:$F$189,I$3,FALSE)+VLOOKUP($A54,'crediti e debiti'!$A$6:$F$189,I$3,FALSE)</f>
        <v>0</v>
      </c>
      <c r="J49" s="326">
        <f>VLOOKUP($A49,'crediti e debiti'!$A$6:$F$189,J$3,FALSE)+VLOOKUP($A50,'crediti e debiti'!$A$6:$F$189,J$3,FALSE)+VLOOKUP($A51,'crediti e debiti'!$A$6:$F$189,J$3,FALSE)+VLOOKUP($A52,'crediti e debiti'!$A$6:$F$189,J$3,FALSE)+VLOOKUP($A53,'crediti e debiti'!$A$6:$F$189,J$3,FALSE)+VLOOKUP($A54,'crediti e debiti'!$A$6:$F$189,J$3,FALSE)</f>
        <v>0</v>
      </c>
      <c r="K49" s="342">
        <f>VLOOKUP($A49,SP!$A$9:$C$444,K$3,FALSE)+VLOOKUP($A50,SP!$A$9:$C$444,K$3,FALSE)+VLOOKUP($A51,SP!$A$9:$C$444,K$3,FALSE)+VLOOKUP($A52,SP!$A$9:$C$444,K$3,FALSE)+VLOOKUP($A53,SP!$A$9:$C$444,K$3,FALSE)+VLOOKUP($A54,SP!$A$9:$C$444,K$3,FALSE)</f>
        <v>0</v>
      </c>
      <c r="L49" s="342">
        <f>VLOOKUP($A49,SP!$A$9:$C$444,L$3,FALSE)+VLOOKUP($A50,SP!$A$9:$C$444,L$3,FALSE)+VLOOKUP($A51,SP!$A$9:$C$444,L$3,FALSE)+VLOOKUP($A52,SP!$A$9:$C$444,L$3,FALSE)+VLOOKUP($A53,SP!$A$9:$C$444,L$3,FALSE)+VLOOKUP($A54,SP!$A$9:$C$444,L$3,FALSE)</f>
        <v>0</v>
      </c>
      <c r="M49" s="346">
        <f>K49-L49</f>
        <v>0</v>
      </c>
      <c r="N49" s="314" t="str">
        <f>IF(L49=0,"-    ",M49/L49)</f>
        <v xml:space="preserve">-    </v>
      </c>
    </row>
    <row r="50" spans="1:14" s="24" customFormat="1" ht="20.25" hidden="1" customHeight="1" x14ac:dyDescent="0.25">
      <c r="A50" s="252" t="s">
        <v>421</v>
      </c>
      <c r="B50" s="106"/>
      <c r="C50" s="42"/>
      <c r="D50" s="49"/>
      <c r="E50" s="43"/>
      <c r="F50" s="158"/>
      <c r="G50" s="358"/>
      <c r="H50" s="359"/>
      <c r="I50" s="356"/>
      <c r="J50" s="356"/>
      <c r="K50" s="354" t="e">
        <f>VLOOKUP($A50,SP!#REF!,K$3,FALSE)</f>
        <v>#REF!</v>
      </c>
      <c r="L50" s="354" t="e">
        <f>VLOOKUP($A50,SP!#REF!,L$3,FALSE)</f>
        <v>#REF!</v>
      </c>
      <c r="M50" s="355"/>
      <c r="N50" s="315"/>
    </row>
    <row r="51" spans="1:14" s="24" customFormat="1" ht="20.25" hidden="1" customHeight="1" x14ac:dyDescent="0.25">
      <c r="A51" s="252" t="s">
        <v>103</v>
      </c>
      <c r="B51" s="106"/>
      <c r="C51" s="42"/>
      <c r="D51" s="49"/>
      <c r="E51" s="43"/>
      <c r="F51" s="158"/>
      <c r="G51" s="358"/>
      <c r="H51" s="359"/>
      <c r="I51" s="356"/>
      <c r="J51" s="356"/>
      <c r="K51" s="354" t="e">
        <f>VLOOKUP($A51,SP!#REF!,K$3,FALSE)</f>
        <v>#REF!</v>
      </c>
      <c r="L51" s="354" t="e">
        <f>VLOOKUP($A51,SP!#REF!,L$3,FALSE)</f>
        <v>#REF!</v>
      </c>
      <c r="M51" s="355"/>
      <c r="N51" s="315"/>
    </row>
    <row r="52" spans="1:14" s="24" customFormat="1" ht="20.25" hidden="1" customHeight="1" x14ac:dyDescent="0.25">
      <c r="A52" s="252" t="s">
        <v>104</v>
      </c>
      <c r="B52" s="106"/>
      <c r="C52" s="42"/>
      <c r="D52" s="49"/>
      <c r="E52" s="43"/>
      <c r="F52" s="158"/>
      <c r="G52" s="358"/>
      <c r="H52" s="359"/>
      <c r="I52" s="356"/>
      <c r="J52" s="356"/>
      <c r="K52" s="354" t="e">
        <f>VLOOKUP($A52,SP!#REF!,K$3,FALSE)</f>
        <v>#REF!</v>
      </c>
      <c r="L52" s="354" t="e">
        <f>VLOOKUP($A52,SP!#REF!,L$3,FALSE)</f>
        <v>#REF!</v>
      </c>
      <c r="M52" s="355"/>
      <c r="N52" s="315"/>
    </row>
    <row r="53" spans="1:14" s="24" customFormat="1" ht="20.25" hidden="1" customHeight="1" x14ac:dyDescent="0.25">
      <c r="A53" s="252" t="s">
        <v>105</v>
      </c>
      <c r="B53" s="106"/>
      <c r="C53" s="42"/>
      <c r="D53" s="49"/>
      <c r="E53" s="43"/>
      <c r="F53" s="158"/>
      <c r="G53" s="358"/>
      <c r="H53" s="359"/>
      <c r="I53" s="356"/>
      <c r="J53" s="356"/>
      <c r="K53" s="354" t="e">
        <f>VLOOKUP($A53,SP!#REF!,K$3,FALSE)</f>
        <v>#REF!</v>
      </c>
      <c r="L53" s="354" t="e">
        <f>VLOOKUP($A53,SP!#REF!,L$3,FALSE)</f>
        <v>#REF!</v>
      </c>
      <c r="M53" s="355"/>
      <c r="N53" s="315"/>
    </row>
    <row r="54" spans="1:14" s="24" customFormat="1" ht="20.25" hidden="1" customHeight="1" x14ac:dyDescent="0.25">
      <c r="A54" s="252" t="s">
        <v>106</v>
      </c>
      <c r="B54" s="106"/>
      <c r="C54" s="42"/>
      <c r="D54" s="49"/>
      <c r="E54" s="43"/>
      <c r="F54" s="158"/>
      <c r="G54" s="358"/>
      <c r="H54" s="359"/>
      <c r="I54" s="327"/>
      <c r="J54" s="327"/>
      <c r="K54" s="354" t="e">
        <f>VLOOKUP($A54,SP!#REF!,K$3,FALSE)</f>
        <v>#REF!</v>
      </c>
      <c r="L54" s="354" t="e">
        <f>VLOOKUP($A54,SP!#REF!,L$3,FALSE)</f>
        <v>#REF!</v>
      </c>
      <c r="M54" s="355"/>
      <c r="N54" s="315"/>
    </row>
    <row r="55" spans="1:14" s="24" customFormat="1" ht="20.25" customHeight="1" x14ac:dyDescent="0.25">
      <c r="A55" s="24" t="s">
        <v>107</v>
      </c>
      <c r="B55" s="106"/>
      <c r="C55" s="35"/>
      <c r="D55" s="36"/>
      <c r="E55" s="37"/>
      <c r="F55" s="81"/>
      <c r="G55" s="352" t="s">
        <v>244</v>
      </c>
      <c r="H55" s="353" t="s">
        <v>296</v>
      </c>
      <c r="I55" s="326">
        <f>VLOOKUP($A55,'crediti e debiti'!$A$6:$F$189,I$3,FALSE)+VLOOKUP($A56,'crediti e debiti'!$A$6:$F$189,I$3,FALSE)</f>
        <v>0</v>
      </c>
      <c r="J55" s="326">
        <f>VLOOKUP($A55,'crediti e debiti'!$A$6:$F$189,J$3,FALSE)+VLOOKUP($A56,'crediti e debiti'!$A$6:$F$189,J$3,FALSE)</f>
        <v>0</v>
      </c>
      <c r="K55" s="344">
        <f>VLOOKUP($A55,SP!$A$9:$C$444,K$3,FALSE)+VLOOKUP($A56,SP!$A$9:$C$444,K$3,FALSE)</f>
        <v>0</v>
      </c>
      <c r="L55" s="346">
        <f>VLOOKUP($A55,SP!$A$9:$C$444,L$3,FALSE)+VLOOKUP($A56,SP!$A$9:$C$444,L$3,FALSE)</f>
        <v>0</v>
      </c>
      <c r="M55" s="346">
        <f>K55-L55</f>
        <v>0</v>
      </c>
      <c r="N55" s="314" t="str">
        <f>IF(L55=0,"-    ",M55/L55)</f>
        <v xml:space="preserve">-    </v>
      </c>
    </row>
    <row r="56" spans="1:14" s="24" customFormat="1" ht="20.25" hidden="1" customHeight="1" x14ac:dyDescent="0.25">
      <c r="A56" s="255" t="s">
        <v>422</v>
      </c>
      <c r="B56" s="106"/>
      <c r="C56" s="35"/>
      <c r="D56" s="36"/>
      <c r="E56" s="37"/>
      <c r="F56" s="81"/>
      <c r="G56" s="352"/>
      <c r="H56" s="353"/>
      <c r="I56" s="327"/>
      <c r="J56" s="327"/>
      <c r="K56" s="345"/>
      <c r="L56" s="347"/>
      <c r="M56" s="347"/>
      <c r="N56" s="316"/>
    </row>
    <row r="57" spans="1:14" s="24" customFormat="1" ht="20.25" customHeight="1" x14ac:dyDescent="0.25">
      <c r="A57" s="24" t="s">
        <v>423</v>
      </c>
      <c r="B57" s="106"/>
      <c r="C57" s="35"/>
      <c r="D57" s="36"/>
      <c r="E57" s="37"/>
      <c r="F57" s="52" t="s">
        <v>257</v>
      </c>
      <c r="G57" s="52" t="s">
        <v>297</v>
      </c>
      <c r="H57" s="267"/>
      <c r="I57" s="218">
        <f>VLOOKUP($A57,'crediti e debiti'!$A$6:$F$189,I$3,FALSE)</f>
        <v>0</v>
      </c>
      <c r="J57" s="218">
        <f>VLOOKUP($A57,'crediti e debiti'!$A$6:$F$189,J$3,FALSE)</f>
        <v>0</v>
      </c>
      <c r="K57" s="254">
        <f>VLOOKUP($A57,SP!$A$9:$C$444,K$3,FALSE)</f>
        <v>0</v>
      </c>
      <c r="L57" s="187">
        <f>VLOOKUP($A57,SP!$A$9:$C$444,L$3,FALSE)</f>
        <v>0</v>
      </c>
      <c r="M57" s="187">
        <f t="shared" ref="M57:M99" si="6">K57-L57</f>
        <v>0</v>
      </c>
      <c r="N57" s="226" t="str">
        <f t="shared" ref="N57:N99" si="7">IF(L57=0,"-    ",M57/L57)</f>
        <v xml:space="preserve">-    </v>
      </c>
    </row>
    <row r="58" spans="1:14" s="24" customFormat="1" ht="20.25" customHeight="1" x14ac:dyDescent="0.25">
      <c r="A58" s="24" t="s">
        <v>424</v>
      </c>
      <c r="B58" s="106"/>
      <c r="C58" s="35"/>
      <c r="D58" s="36"/>
      <c r="E58" s="37"/>
      <c r="F58" s="52" t="s">
        <v>279</v>
      </c>
      <c r="G58" s="52" t="s">
        <v>298</v>
      </c>
      <c r="H58" s="38"/>
      <c r="I58" s="215">
        <f>SUM(I59:I62)</f>
        <v>0</v>
      </c>
      <c r="J58" s="215">
        <f>SUM(J59:J62)</f>
        <v>0</v>
      </c>
      <c r="K58" s="254">
        <f>VLOOKUP($A58,SP!$A$9:$C$444,K$3,FALSE)</f>
        <v>0</v>
      </c>
      <c r="L58" s="187">
        <f>VLOOKUP($A58,SP!$A$9:$C$444,L$3,FALSE)</f>
        <v>0</v>
      </c>
      <c r="M58" s="187">
        <f t="shared" si="6"/>
        <v>0</v>
      </c>
      <c r="N58" s="226" t="str">
        <f t="shared" si="7"/>
        <v xml:space="preserve">-    </v>
      </c>
    </row>
    <row r="59" spans="1:14" s="24" customFormat="1" ht="20.25" customHeight="1" x14ac:dyDescent="0.25">
      <c r="A59" s="24" t="s">
        <v>425</v>
      </c>
      <c r="B59" s="106"/>
      <c r="C59" s="35"/>
      <c r="D59" s="36"/>
      <c r="E59" s="37"/>
      <c r="F59" s="38"/>
      <c r="G59" s="38" t="s">
        <v>242</v>
      </c>
      <c r="H59" s="38" t="s">
        <v>299</v>
      </c>
      <c r="I59" s="218">
        <f>VLOOKUP($A59,'crediti e debiti'!$A$6:$F$189,I$3,FALSE)</f>
        <v>0</v>
      </c>
      <c r="J59" s="218">
        <f>VLOOKUP($A59,'crediti e debiti'!$A$6:$F$189,J$3,FALSE)</f>
        <v>0</v>
      </c>
      <c r="K59" s="254">
        <f>VLOOKUP($A59,SP!$A$9:$C$444,K$3,FALSE)</f>
        <v>0</v>
      </c>
      <c r="L59" s="187">
        <f>VLOOKUP($A59,SP!$A$9:$C$444,L$3,FALSE)</f>
        <v>0</v>
      </c>
      <c r="M59" s="187">
        <f t="shared" si="6"/>
        <v>0</v>
      </c>
      <c r="N59" s="226" t="str">
        <f t="shared" si="7"/>
        <v xml:space="preserve">-    </v>
      </c>
    </row>
    <row r="60" spans="1:14" s="24" customFormat="1" ht="20.25" customHeight="1" x14ac:dyDescent="0.25">
      <c r="A60" s="24" t="s">
        <v>426</v>
      </c>
      <c r="B60" s="106"/>
      <c r="C60" s="35"/>
      <c r="D60" s="36"/>
      <c r="E60" s="37"/>
      <c r="F60" s="38"/>
      <c r="G60" s="38" t="s">
        <v>244</v>
      </c>
      <c r="H60" s="38" t="s">
        <v>300</v>
      </c>
      <c r="I60" s="218">
        <f>VLOOKUP($A60,'crediti e debiti'!$A$6:$F$189,I$3,FALSE)</f>
        <v>0</v>
      </c>
      <c r="J60" s="218">
        <f>VLOOKUP($A60,'crediti e debiti'!$A$6:$F$189,J$3,FALSE)</f>
        <v>0</v>
      </c>
      <c r="K60" s="254">
        <f>VLOOKUP($A60,SP!$A$9:$C$444,K$3,FALSE)</f>
        <v>0</v>
      </c>
      <c r="L60" s="187">
        <f>VLOOKUP($A60,SP!$A$9:$C$444,L$3,FALSE)</f>
        <v>0</v>
      </c>
      <c r="M60" s="187">
        <f t="shared" si="6"/>
        <v>0</v>
      </c>
      <c r="N60" s="226" t="str">
        <f t="shared" si="7"/>
        <v xml:space="preserve">-    </v>
      </c>
    </row>
    <row r="61" spans="1:14" s="24" customFormat="1" ht="20.25" customHeight="1" x14ac:dyDescent="0.25">
      <c r="A61" s="24" t="s">
        <v>427</v>
      </c>
      <c r="B61" s="106"/>
      <c r="C61" s="42"/>
      <c r="D61" s="49"/>
      <c r="E61" s="43"/>
      <c r="F61" s="159"/>
      <c r="G61" s="159" t="s">
        <v>246</v>
      </c>
      <c r="H61" s="159" t="s">
        <v>301</v>
      </c>
      <c r="I61" s="218">
        <f>VLOOKUP($A61,'crediti e debiti'!$A$6:$F$189,I$3,FALSE)</f>
        <v>0</v>
      </c>
      <c r="J61" s="218">
        <f>VLOOKUP($A61,'crediti e debiti'!$A$6:$F$189,J$3,FALSE)</f>
        <v>0</v>
      </c>
      <c r="K61" s="254">
        <f>VLOOKUP($A61,SP!$A$9:$C$444,K$3,FALSE)</f>
        <v>0</v>
      </c>
      <c r="L61" s="187">
        <f>VLOOKUP($A61,SP!$A$9:$C$444,L$3,FALSE)</f>
        <v>0</v>
      </c>
      <c r="M61" s="187">
        <f t="shared" si="6"/>
        <v>0</v>
      </c>
      <c r="N61" s="226" t="str">
        <f t="shared" si="7"/>
        <v xml:space="preserve">-    </v>
      </c>
    </row>
    <row r="62" spans="1:14" s="24" customFormat="1" ht="20.25" customHeight="1" x14ac:dyDescent="0.25">
      <c r="A62" s="24" t="s">
        <v>428</v>
      </c>
      <c r="B62" s="106"/>
      <c r="C62" s="35"/>
      <c r="D62" s="36"/>
      <c r="E62" s="37"/>
      <c r="F62" s="38"/>
      <c r="G62" s="38" t="s">
        <v>248</v>
      </c>
      <c r="H62" s="38" t="s">
        <v>302</v>
      </c>
      <c r="I62" s="218">
        <f>VLOOKUP($A62,'crediti e debiti'!$A$6:$F$189,I$3,FALSE)</f>
        <v>0</v>
      </c>
      <c r="J62" s="218">
        <f>VLOOKUP($A62,'crediti e debiti'!$A$6:$F$189,J$3,FALSE)</f>
        <v>0</v>
      </c>
      <c r="K62" s="254">
        <f>VLOOKUP($A62,SP!$A$9:$C$444,K$3,FALSE)</f>
        <v>0</v>
      </c>
      <c r="L62" s="187">
        <f>VLOOKUP($A62,SP!$A$9:$C$444,L$3,FALSE)</f>
        <v>0</v>
      </c>
      <c r="M62" s="187">
        <f t="shared" si="6"/>
        <v>0</v>
      </c>
      <c r="N62" s="226" t="str">
        <f t="shared" si="7"/>
        <v xml:space="preserve">-    </v>
      </c>
    </row>
    <row r="63" spans="1:14" s="24" customFormat="1" ht="20.25" customHeight="1" x14ac:dyDescent="0.25">
      <c r="A63" s="24" t="s">
        <v>429</v>
      </c>
      <c r="B63" s="106"/>
      <c r="C63" s="82"/>
      <c r="D63" s="83"/>
      <c r="E63" s="84"/>
      <c r="F63" s="153" t="s">
        <v>281</v>
      </c>
      <c r="G63" s="153" t="s">
        <v>303</v>
      </c>
      <c r="H63" s="155"/>
      <c r="I63" s="218">
        <f>VLOOKUP($A63,'crediti e debiti'!$A$6:$F$189,I$3,FALSE)</f>
        <v>915953.67</v>
      </c>
      <c r="J63" s="218">
        <f>VLOOKUP($A63,'crediti e debiti'!$A$6:$F$189,J$3,FALSE)</f>
        <v>0</v>
      </c>
      <c r="K63" s="254">
        <f>VLOOKUP($A63,SP!$A$9:$C$444,K$3,FALSE)</f>
        <v>915953.67</v>
      </c>
      <c r="L63" s="187">
        <f>VLOOKUP($A63,SP!$A$9:$C$444,L$3,FALSE)</f>
        <v>492900</v>
      </c>
      <c r="M63" s="187">
        <f t="shared" si="6"/>
        <v>423053.67</v>
      </c>
      <c r="N63" s="226">
        <f t="shared" si="7"/>
        <v>0.85799999999999998</v>
      </c>
    </row>
    <row r="64" spans="1:14" s="24" customFormat="1" ht="20.25" customHeight="1" x14ac:dyDescent="0.25">
      <c r="A64" s="24" t="s">
        <v>108</v>
      </c>
      <c r="B64" s="106"/>
      <c r="C64" s="35"/>
      <c r="D64" s="36"/>
      <c r="E64" s="37" t="s">
        <v>244</v>
      </c>
      <c r="F64" s="38" t="s">
        <v>304</v>
      </c>
      <c r="G64" s="38"/>
      <c r="H64" s="38"/>
      <c r="I64" s="215">
        <f>I65+I77</f>
        <v>1948860.89</v>
      </c>
      <c r="J64" s="215">
        <f>J65+J77</f>
        <v>0</v>
      </c>
      <c r="K64" s="254">
        <f>VLOOKUP($A64,SP!$A$9:$C$444,K$3,FALSE)</f>
        <v>1948860.89</v>
      </c>
      <c r="L64" s="187">
        <f>VLOOKUP($A64,SP!$A$9:$C$444,L$3,FALSE)</f>
        <v>2826399.24</v>
      </c>
      <c r="M64" s="187">
        <f t="shared" si="6"/>
        <v>-877538.35</v>
      </c>
      <c r="N64" s="226">
        <f t="shared" si="7"/>
        <v>-0.31</v>
      </c>
    </row>
    <row r="65" spans="1:16" s="24" customFormat="1" ht="20.25" customHeight="1" x14ac:dyDescent="0.25">
      <c r="B65" s="106"/>
      <c r="C65" s="164"/>
      <c r="D65" s="165"/>
      <c r="E65" s="166"/>
      <c r="F65" s="167" t="s">
        <v>255</v>
      </c>
      <c r="G65" s="167" t="s">
        <v>305</v>
      </c>
      <c r="H65" s="168"/>
      <c r="I65" s="216">
        <f>I66+I76</f>
        <v>1948860.89</v>
      </c>
      <c r="J65" s="216">
        <f>J66+J76</f>
        <v>0</v>
      </c>
      <c r="K65" s="197">
        <f>K66+K76</f>
        <v>1948860.89</v>
      </c>
      <c r="L65" s="197">
        <f>L66+L76</f>
        <v>2826399.24</v>
      </c>
      <c r="M65" s="199">
        <f t="shared" si="6"/>
        <v>-877538.35</v>
      </c>
      <c r="N65" s="234">
        <f t="shared" si="7"/>
        <v>-0.31</v>
      </c>
    </row>
    <row r="66" spans="1:16" s="24" customFormat="1" ht="20.25" customHeight="1" x14ac:dyDescent="0.25">
      <c r="A66" s="24" t="s">
        <v>109</v>
      </c>
      <c r="B66" s="106"/>
      <c r="C66" s="42"/>
      <c r="D66" s="49"/>
      <c r="E66" s="43"/>
      <c r="F66" s="159"/>
      <c r="G66" s="159" t="s">
        <v>242</v>
      </c>
      <c r="H66" s="159" t="s">
        <v>306</v>
      </c>
      <c r="I66" s="215">
        <f>I67+I72+I73+I74</f>
        <v>1948860.89</v>
      </c>
      <c r="J66" s="215">
        <f>J67+J72+J73+J74</f>
        <v>0</v>
      </c>
      <c r="K66" s="254">
        <f>VLOOKUP($A66,SP!$A$9:$C$444,K$3,FALSE)</f>
        <v>1948860.89</v>
      </c>
      <c r="L66" s="187">
        <f>VLOOKUP($A66,SP!$A$9:$C$444,L$3,FALSE)</f>
        <v>2826399.24</v>
      </c>
      <c r="M66" s="187">
        <f t="shared" si="6"/>
        <v>-877538.35</v>
      </c>
      <c r="N66" s="226">
        <f t="shared" si="7"/>
        <v>-0.31</v>
      </c>
    </row>
    <row r="67" spans="1:16" s="24" customFormat="1" ht="20.25" customHeight="1" x14ac:dyDescent="0.25">
      <c r="A67" s="24" t="s">
        <v>430</v>
      </c>
      <c r="B67" s="106"/>
      <c r="C67" s="67"/>
      <c r="D67" s="68"/>
      <c r="E67" s="69"/>
      <c r="F67" s="154"/>
      <c r="G67" s="154"/>
      <c r="H67" s="282" t="s">
        <v>307</v>
      </c>
      <c r="I67" s="326">
        <f>VLOOKUP($A67,'crediti e debiti'!$A$6:$F$189,I$3,FALSE)+VLOOKUP($A68,'crediti e debiti'!$A$6:$F$189,I$3,FALSE)+VLOOKUP($A69,'crediti e debiti'!$A$6:$F$189,I$3,FALSE)+VLOOKUP($A70,'crediti e debiti'!$A$6:$F$189,I$3,FALSE)+VLOOKUP($A71,'crediti e debiti'!$A$6:$F$189,I$3,FALSE)</f>
        <v>82367.38</v>
      </c>
      <c r="J67" s="326">
        <f>VLOOKUP($A67,'crediti e debiti'!$A$6:$F$189,J$3,FALSE)+VLOOKUP($A68,'crediti e debiti'!$A$6:$F$189,J$3,FALSE)+VLOOKUP($A69,'crediti e debiti'!$A$6:$F$189,J$3,FALSE)+VLOOKUP($A70,'crediti e debiti'!$A$6:$F$189,J$3,FALSE)+VLOOKUP($A71,'crediti e debiti'!$A$6:$F$189,J$3,FALSE)</f>
        <v>0</v>
      </c>
      <c r="K67" s="268">
        <f>VLOOKUP($A67,SP!$A$9:$C$444,K$3,FALSE)+VLOOKUP($A68,SP!$A$9:$C$444,K$3,FALSE)+VLOOKUP($A69,SP!$A$9:$C$444,K$3,FALSE)+VLOOKUP($A70,SP!$A$9:$C$444,K$3,FALSE)+VLOOKUP($A71,SP!$A$9:$C$444,K$3,FALSE)</f>
        <v>82367.38</v>
      </c>
      <c r="L67" s="271">
        <f>VLOOKUP($A67,SP!$A$9:$C$444,L$3,FALSE)+VLOOKUP($A68,SP!$A$9:$C$444,L$3,FALSE)+VLOOKUP($A69,SP!$A$9:$C$444,L$3,FALSE)+VLOOKUP($A70,SP!$A$9:$C$444,L$3,FALSE)+VLOOKUP($A71,SP!$A$9:$C$444,L$3,FALSE)</f>
        <v>650016.80000000005</v>
      </c>
      <c r="M67" s="346">
        <f t="shared" si="6"/>
        <v>-567649.42000000004</v>
      </c>
      <c r="N67" s="314">
        <f t="shared" si="7"/>
        <v>-0.873</v>
      </c>
    </row>
    <row r="68" spans="1:16" s="24" customFormat="1" ht="20.25" hidden="1" customHeight="1" x14ac:dyDescent="0.25">
      <c r="A68" s="24" t="s">
        <v>431</v>
      </c>
      <c r="B68" s="106"/>
      <c r="C68" s="42"/>
      <c r="D68" s="49"/>
      <c r="E68" s="43"/>
      <c r="F68" s="159"/>
      <c r="G68" s="159"/>
      <c r="H68" s="284"/>
      <c r="I68" s="356"/>
      <c r="J68" s="356"/>
      <c r="K68" s="269"/>
      <c r="L68" s="271"/>
      <c r="M68" s="355"/>
      <c r="N68" s="315"/>
    </row>
    <row r="69" spans="1:16" s="24" customFormat="1" ht="20.25" hidden="1" customHeight="1" x14ac:dyDescent="0.25">
      <c r="A69" s="24" t="s">
        <v>432</v>
      </c>
      <c r="B69" s="106"/>
      <c r="C69" s="42"/>
      <c r="D69" s="49"/>
      <c r="E69" s="43"/>
      <c r="F69" s="159"/>
      <c r="G69" s="159"/>
      <c r="H69" s="284"/>
      <c r="I69" s="356"/>
      <c r="J69" s="356"/>
      <c r="K69" s="269"/>
      <c r="L69" s="271"/>
      <c r="M69" s="355"/>
      <c r="N69" s="315"/>
    </row>
    <row r="70" spans="1:16" s="24" customFormat="1" ht="20.25" hidden="1" customHeight="1" x14ac:dyDescent="0.25">
      <c r="A70" s="24" t="s">
        <v>433</v>
      </c>
      <c r="B70" s="106"/>
      <c r="C70" s="42"/>
      <c r="D70" s="49"/>
      <c r="E70" s="43"/>
      <c r="F70" s="159"/>
      <c r="G70" s="159"/>
      <c r="H70" s="284"/>
      <c r="I70" s="356"/>
      <c r="J70" s="356"/>
      <c r="K70" s="269"/>
      <c r="L70" s="271"/>
      <c r="M70" s="355"/>
      <c r="N70" s="315"/>
    </row>
    <row r="71" spans="1:16" s="24" customFormat="1" ht="20.25" hidden="1" customHeight="1" x14ac:dyDescent="0.25">
      <c r="A71" s="255" t="s">
        <v>439</v>
      </c>
      <c r="B71" s="106"/>
      <c r="C71" s="42"/>
      <c r="D71" s="49"/>
      <c r="E71" s="43"/>
      <c r="F71" s="248"/>
      <c r="G71" s="248"/>
      <c r="H71" s="286"/>
      <c r="I71" s="327"/>
      <c r="J71" s="327"/>
      <c r="K71" s="270"/>
      <c r="L71" s="271"/>
      <c r="M71" s="347"/>
      <c r="N71" s="316"/>
    </row>
    <row r="72" spans="1:16" s="24" customFormat="1" ht="20.25" customHeight="1" x14ac:dyDescent="0.25">
      <c r="A72" s="24" t="s">
        <v>434</v>
      </c>
      <c r="B72" s="106"/>
      <c r="C72" s="35"/>
      <c r="D72" s="36"/>
      <c r="E72" s="37"/>
      <c r="F72" s="38"/>
      <c r="G72" s="38"/>
      <c r="H72" s="150" t="s">
        <v>308</v>
      </c>
      <c r="I72" s="218">
        <f>VLOOKUP($A72,'crediti e debiti'!$A$6:$F$189,I$3,FALSE)</f>
        <v>1697822.41</v>
      </c>
      <c r="J72" s="218">
        <f>VLOOKUP($A72,'crediti e debiti'!$A$6:$F$189,J$3,FALSE)</f>
        <v>0</v>
      </c>
      <c r="K72" s="254">
        <f>VLOOKUP($A72,SP!$A$9:$C$444,K$3,FALSE)</f>
        <v>1697822.41</v>
      </c>
      <c r="L72" s="187">
        <f>VLOOKUP($A72,SP!$A$9:$C$444,L$3,FALSE)</f>
        <v>2024691.74</v>
      </c>
      <c r="M72" s="187">
        <f t="shared" si="6"/>
        <v>-326869.33</v>
      </c>
      <c r="N72" s="226">
        <f t="shared" si="7"/>
        <v>-0.161</v>
      </c>
    </row>
    <row r="73" spans="1:16" s="24" customFormat="1" ht="20.25" customHeight="1" x14ac:dyDescent="0.25">
      <c r="A73" s="24" t="s">
        <v>435</v>
      </c>
      <c r="B73" s="106"/>
      <c r="C73" s="35"/>
      <c r="D73" s="36"/>
      <c r="E73" s="37"/>
      <c r="F73" s="38"/>
      <c r="G73" s="38"/>
      <c r="H73" s="150" t="s">
        <v>309</v>
      </c>
      <c r="I73" s="218">
        <f>VLOOKUP($A73,'crediti e debiti'!$A$6:$F$189,I$3,FALSE)</f>
        <v>0</v>
      </c>
      <c r="J73" s="218">
        <f>VLOOKUP($A73,'crediti e debiti'!$A$6:$F$189,J$3,FALSE)</f>
        <v>0</v>
      </c>
      <c r="K73" s="254">
        <f>VLOOKUP($A73,SP!$A$9:$C$444,K$3,FALSE)</f>
        <v>0</v>
      </c>
      <c r="L73" s="187">
        <f>VLOOKUP($A73,SP!$A$9:$C$444,L$3,FALSE)</f>
        <v>0</v>
      </c>
      <c r="M73" s="187">
        <f t="shared" si="6"/>
        <v>0</v>
      </c>
      <c r="N73" s="226" t="str">
        <f t="shared" si="7"/>
        <v xml:space="preserve">-    </v>
      </c>
      <c r="P73" s="223"/>
    </row>
    <row r="74" spans="1:16" s="27" customFormat="1" ht="20.25" customHeight="1" x14ac:dyDescent="0.25">
      <c r="A74" s="27" t="s">
        <v>436</v>
      </c>
      <c r="B74" s="113"/>
      <c r="C74" s="85"/>
      <c r="D74" s="86"/>
      <c r="E74" s="87"/>
      <c r="F74" s="158"/>
      <c r="G74" s="158"/>
      <c r="H74" s="282" t="s">
        <v>310</v>
      </c>
      <c r="I74" s="326">
        <f>VLOOKUP($A74,'crediti e debiti'!$A$6:$F$189,I$3,FALSE)+VLOOKUP($A75,'crediti e debiti'!$A$6:$F$189,I$3,FALSE)</f>
        <v>168671.1</v>
      </c>
      <c r="J74" s="326">
        <f>VLOOKUP($A74,'crediti e debiti'!$A$6:$F$189,J$3,FALSE)+VLOOKUP($A75,'crediti e debiti'!$A$6:$F$189,J$3,FALSE)</f>
        <v>0</v>
      </c>
      <c r="K74" s="344">
        <f>VLOOKUP($A74,SP!$A$9:$C$444,K$3,FALSE)+VLOOKUP($A75,SP!$A$9:$C$444,K$3,FALSE)</f>
        <v>168671.1</v>
      </c>
      <c r="L74" s="346">
        <f>VLOOKUP($A74,SP!$A$9:$C$444,L$3,FALSE)+VLOOKUP($A75,SP!$A$9:$C$444,L$3,FALSE)</f>
        <v>151690.70000000001</v>
      </c>
      <c r="M74" s="373">
        <f t="shared" si="6"/>
        <v>16980.400000000001</v>
      </c>
      <c r="N74" s="275">
        <f t="shared" si="7"/>
        <v>0.112</v>
      </c>
    </row>
    <row r="75" spans="1:16" s="27" customFormat="1" ht="20.25" hidden="1" customHeight="1" x14ac:dyDescent="0.25">
      <c r="A75" s="255" t="s">
        <v>437</v>
      </c>
      <c r="B75" s="113"/>
      <c r="C75" s="85"/>
      <c r="D75" s="86"/>
      <c r="E75" s="87"/>
      <c r="F75" s="247"/>
      <c r="G75" s="247"/>
      <c r="H75" s="286"/>
      <c r="I75" s="327"/>
      <c r="J75" s="327"/>
      <c r="K75" s="345"/>
      <c r="L75" s="347"/>
      <c r="M75" s="374"/>
      <c r="N75" s="277"/>
    </row>
    <row r="76" spans="1:16" s="24" customFormat="1" ht="20.25" customHeight="1" x14ac:dyDescent="0.25">
      <c r="A76" s="24" t="s">
        <v>438</v>
      </c>
      <c r="B76" s="106"/>
      <c r="C76" s="35"/>
      <c r="D76" s="36"/>
      <c r="E76" s="37"/>
      <c r="F76" s="38"/>
      <c r="G76" s="38" t="s">
        <v>244</v>
      </c>
      <c r="H76" s="38" t="s">
        <v>311</v>
      </c>
      <c r="I76" s="218">
        <f>VLOOKUP($A76,'crediti e debiti'!$A$6:$F$189,I$3,FALSE)</f>
        <v>0</v>
      </c>
      <c r="J76" s="218">
        <f>VLOOKUP($A76,'crediti e debiti'!$A$6:$F$189,J$3,FALSE)</f>
        <v>0</v>
      </c>
      <c r="K76" s="254">
        <f>VLOOKUP($A76,SP!$A$9:$C$444,K$3,FALSE)</f>
        <v>0</v>
      </c>
      <c r="L76" s="187">
        <f>VLOOKUP($A76,SP!$A$9:$C$444,L$3,FALSE)</f>
        <v>0</v>
      </c>
      <c r="M76" s="187">
        <f t="shared" si="6"/>
        <v>0</v>
      </c>
      <c r="N76" s="226" t="str">
        <f t="shared" si="7"/>
        <v xml:space="preserve">-    </v>
      </c>
    </row>
    <row r="77" spans="1:16" s="24" customFormat="1" ht="20.25" customHeight="1" x14ac:dyDescent="0.25">
      <c r="A77" s="24" t="s">
        <v>110</v>
      </c>
      <c r="B77" s="106"/>
      <c r="C77" s="42"/>
      <c r="D77" s="49"/>
      <c r="E77" s="43"/>
      <c r="F77" s="152" t="s">
        <v>257</v>
      </c>
      <c r="G77" s="152" t="s">
        <v>312</v>
      </c>
      <c r="H77" s="159"/>
      <c r="I77" s="218">
        <f>VLOOKUP($A77,'crediti e debiti'!$A$6:$F$189,I$3,FALSE)</f>
        <v>0</v>
      </c>
      <c r="J77" s="218">
        <f>VLOOKUP($A77,'crediti e debiti'!$A$6:$F$189,J$3,FALSE)</f>
        <v>0</v>
      </c>
      <c r="K77" s="254">
        <f>VLOOKUP($A77,SP!$A$9:$C$444,K$3,FALSE)</f>
        <v>0</v>
      </c>
      <c r="L77" s="187">
        <f>VLOOKUP($A77,SP!$A$9:$C$444,L$3,FALSE)</f>
        <v>0</v>
      </c>
      <c r="M77" s="188">
        <f t="shared" si="6"/>
        <v>0</v>
      </c>
      <c r="N77" s="227" t="str">
        <f t="shared" si="7"/>
        <v xml:space="preserve">-    </v>
      </c>
    </row>
    <row r="78" spans="1:16" s="24" customFormat="1" ht="20.25" customHeight="1" x14ac:dyDescent="0.25">
      <c r="A78" s="24" t="s">
        <v>111</v>
      </c>
      <c r="B78" s="106"/>
      <c r="C78" s="35"/>
      <c r="D78" s="36"/>
      <c r="E78" s="37"/>
      <c r="F78" s="52"/>
      <c r="G78" s="38" t="s">
        <v>242</v>
      </c>
      <c r="H78" s="81" t="s">
        <v>313</v>
      </c>
      <c r="I78" s="218">
        <f>VLOOKUP($A78,'crediti e debiti'!$A$6:$F$189,I$3,FALSE)</f>
        <v>0</v>
      </c>
      <c r="J78" s="218">
        <f>VLOOKUP($A78,'crediti e debiti'!$A$6:$F$189,J$3,FALSE)</f>
        <v>0</v>
      </c>
      <c r="K78" s="254">
        <f>VLOOKUP($A78,SP!$A$9:$C$444,K$3,FALSE)</f>
        <v>0</v>
      </c>
      <c r="L78" s="187">
        <f>VLOOKUP($A78,SP!$A$9:$C$444,L$3,FALSE)</f>
        <v>0</v>
      </c>
      <c r="M78" s="188">
        <f t="shared" si="6"/>
        <v>0</v>
      </c>
      <c r="N78" s="227" t="str">
        <f t="shared" si="7"/>
        <v xml:space="preserve">-    </v>
      </c>
    </row>
    <row r="79" spans="1:16" s="24" customFormat="1" ht="20.25" customHeight="1" x14ac:dyDescent="0.25">
      <c r="A79" s="24" t="s">
        <v>618</v>
      </c>
      <c r="B79" s="106"/>
      <c r="C79" s="42"/>
      <c r="D79" s="49"/>
      <c r="E79" s="43"/>
      <c r="F79" s="152"/>
      <c r="G79" s="159" t="s">
        <v>244</v>
      </c>
      <c r="H79" s="158" t="s">
        <v>314</v>
      </c>
      <c r="I79" s="218">
        <f>VLOOKUP($A79,'crediti e debiti'!$A$6:$F$189,I$3,FALSE)</f>
        <v>0</v>
      </c>
      <c r="J79" s="218">
        <f>VLOOKUP($A79,'crediti e debiti'!$A$6:$F$189,J$3,FALSE)</f>
        <v>0</v>
      </c>
      <c r="K79" s="254">
        <f>VLOOKUP($A79,SP!$A$9:$C$444,K$3,FALSE)</f>
        <v>0</v>
      </c>
      <c r="L79" s="187">
        <f>VLOOKUP($A79,SP!$A$9:$C$444,L$3,FALSE)</f>
        <v>0</v>
      </c>
      <c r="M79" s="188">
        <f t="shared" si="6"/>
        <v>0</v>
      </c>
      <c r="N79" s="227" t="str">
        <f t="shared" si="7"/>
        <v xml:space="preserve">-    </v>
      </c>
    </row>
    <row r="80" spans="1:16" s="24" customFormat="1" ht="20.25" customHeight="1" x14ac:dyDescent="0.25">
      <c r="A80" s="24" t="s">
        <v>112</v>
      </c>
      <c r="B80" s="106"/>
      <c r="C80" s="67"/>
      <c r="D80" s="68"/>
      <c r="E80" s="69"/>
      <c r="F80" s="151"/>
      <c r="G80" s="348" t="s">
        <v>246</v>
      </c>
      <c r="H80" s="350" t="s">
        <v>315</v>
      </c>
      <c r="I80" s="326">
        <f>VLOOKUP($A80,'crediti e debiti'!$A$6:$F$189,I$3,FALSE)+VLOOKUP($A81,'crediti e debiti'!$A$6:$F$189,I$3,FALSE)</f>
        <v>0</v>
      </c>
      <c r="J80" s="326">
        <f>VLOOKUP($A80,'crediti e debiti'!$A$6:$F$189,J$3,FALSE)+VLOOKUP($A81,'crediti e debiti'!$A$6:$F$189,J$3,FALSE)</f>
        <v>0</v>
      </c>
      <c r="K80" s="342">
        <f>VLOOKUP($A80,SP!$A$9:$C$444,K$3,FALSE)+VLOOKUP($A81,SP!$A$9:$C$444,K$3,FALSE)</f>
        <v>0</v>
      </c>
      <c r="L80" s="342">
        <f>VLOOKUP($A80,SP!$A$9:$C$444,L$3,FALSE)+VLOOKUP($A81,SP!$A$9:$C$444,L$3,FALSE)</f>
        <v>0</v>
      </c>
      <c r="M80" s="338">
        <f t="shared" si="6"/>
        <v>0</v>
      </c>
      <c r="N80" s="340" t="str">
        <f t="shared" si="7"/>
        <v xml:space="preserve">-    </v>
      </c>
    </row>
    <row r="81" spans="1:14" s="24" customFormat="1" ht="20.25" hidden="1" customHeight="1" x14ac:dyDescent="0.25">
      <c r="A81" s="24" t="s">
        <v>441</v>
      </c>
      <c r="B81" s="106"/>
      <c r="C81" s="42"/>
      <c r="D81" s="49"/>
      <c r="E81" s="43"/>
      <c r="F81" s="152"/>
      <c r="G81" s="349"/>
      <c r="H81" s="351"/>
      <c r="I81" s="327" t="e">
        <f>VLOOKUP($A81,'crediti e debiti'!$A$8:$D$13,2,FALSE)</f>
        <v>#N/A</v>
      </c>
      <c r="J81" s="327" t="e">
        <f>VLOOKUP($A81,'crediti e debiti'!$A$8:$D$13,2,FALSE)</f>
        <v>#N/A</v>
      </c>
      <c r="K81" s="343">
        <f>VLOOKUP($A81,SP!$A$9:$C$444,K$3,FALSE)</f>
        <v>0</v>
      </c>
      <c r="L81" s="343">
        <f>VLOOKUP($A81,SP!$A$9:$C$444,L$3,FALSE)</f>
        <v>0</v>
      </c>
      <c r="M81" s="339"/>
      <c r="N81" s="341"/>
    </row>
    <row r="82" spans="1:14" s="24" customFormat="1" ht="20.25" customHeight="1" x14ac:dyDescent="0.25">
      <c r="A82" s="24" t="s">
        <v>442</v>
      </c>
      <c r="B82" s="106"/>
      <c r="C82" s="35"/>
      <c r="D82" s="36"/>
      <c r="E82" s="37"/>
      <c r="F82" s="52"/>
      <c r="G82" s="38" t="s">
        <v>248</v>
      </c>
      <c r="H82" s="88" t="s">
        <v>316</v>
      </c>
      <c r="I82" s="218">
        <f>VLOOKUP($A82,'crediti e debiti'!$A$6:$F$189,I$3,FALSE)</f>
        <v>0</v>
      </c>
      <c r="J82" s="218">
        <f>VLOOKUP($A82,'crediti e debiti'!$A$6:$F$189,J$3,FALSE)</f>
        <v>0</v>
      </c>
      <c r="K82" s="193">
        <f>VLOOKUP($A82,SP!$A$9:$C$444,K$3,FALSE)</f>
        <v>0</v>
      </c>
      <c r="L82" s="187">
        <f>VLOOKUP($A82,SP!$A$9:$C$444,L$3,FALSE)</f>
        <v>0</v>
      </c>
      <c r="M82" s="188">
        <f t="shared" si="6"/>
        <v>0</v>
      </c>
      <c r="N82" s="227" t="str">
        <f t="shared" si="7"/>
        <v xml:space="preserve">-    </v>
      </c>
    </row>
    <row r="83" spans="1:14" s="24" customFormat="1" ht="20.25" customHeight="1" x14ac:dyDescent="0.25">
      <c r="A83" s="24" t="s">
        <v>113</v>
      </c>
      <c r="B83" s="106"/>
      <c r="C83" s="35"/>
      <c r="D83" s="36"/>
      <c r="E83" s="37" t="s">
        <v>246</v>
      </c>
      <c r="F83" s="38" t="s">
        <v>317</v>
      </c>
      <c r="G83" s="38"/>
      <c r="H83" s="38"/>
      <c r="I83" s="218">
        <f>VLOOKUP($A83,'crediti e debiti'!$A$6:$F$189,I$3,FALSE)</f>
        <v>4771149.6500000004</v>
      </c>
      <c r="J83" s="218">
        <f>VLOOKUP($A83,'crediti e debiti'!$A$6:$F$189,J$3,FALSE)</f>
        <v>0</v>
      </c>
      <c r="K83" s="193">
        <f>VLOOKUP($A83,SP!$A$9:$C$444,K$3,FALSE)</f>
        <v>4771149.6500000004</v>
      </c>
      <c r="L83" s="187">
        <f>VLOOKUP($A83,SP!$A$9:$C$444,L$3,FALSE)</f>
        <v>4151047.68</v>
      </c>
      <c r="M83" s="187">
        <f t="shared" si="6"/>
        <v>620101.97</v>
      </c>
      <c r="N83" s="226">
        <f t="shared" si="7"/>
        <v>0.14899999999999999</v>
      </c>
    </row>
    <row r="84" spans="1:14" s="24" customFormat="1" ht="20.25" customHeight="1" x14ac:dyDescent="0.25">
      <c r="A84" s="24" t="s">
        <v>114</v>
      </c>
      <c r="B84" s="106"/>
      <c r="C84" s="42"/>
      <c r="D84" s="49"/>
      <c r="E84" s="43" t="s">
        <v>248</v>
      </c>
      <c r="F84" s="159" t="s">
        <v>318</v>
      </c>
      <c r="G84" s="159"/>
      <c r="H84" s="159"/>
      <c r="I84" s="218">
        <f>VLOOKUP($A84,'crediti e debiti'!$A$6:$F$189,I$3,FALSE)</f>
        <v>0</v>
      </c>
      <c r="J84" s="218">
        <f>VLOOKUP($A84,'crediti e debiti'!$A$6:$F$189,J$3,FALSE)</f>
        <v>0</v>
      </c>
      <c r="K84" s="193">
        <f>VLOOKUP($A84,SP!$A$9:$C$444,K$3,FALSE)</f>
        <v>0</v>
      </c>
      <c r="L84" s="187">
        <f>VLOOKUP($A84,SP!$A$9:$C$444,L$3,FALSE)</f>
        <v>0</v>
      </c>
      <c r="M84" s="187">
        <f t="shared" si="6"/>
        <v>0</v>
      </c>
      <c r="N84" s="226" t="str">
        <f t="shared" si="7"/>
        <v xml:space="preserve">-    </v>
      </c>
    </row>
    <row r="85" spans="1:14" s="24" customFormat="1" ht="20.25" customHeight="1" x14ac:dyDescent="0.25">
      <c r="A85" s="24" t="s">
        <v>115</v>
      </c>
      <c r="B85" s="106"/>
      <c r="C85" s="67"/>
      <c r="D85" s="68"/>
      <c r="E85" s="69"/>
      <c r="F85" s="324" t="s">
        <v>255</v>
      </c>
      <c r="G85" s="324" t="s">
        <v>319</v>
      </c>
      <c r="H85" s="324"/>
      <c r="I85" s="326">
        <f>VLOOKUP($A85,'crediti e debiti'!$A$6:$F$189,I$3,FALSE)+VLOOKUP($A86,'crediti e debiti'!$A$6:$F$189,I$3,FALSE)</f>
        <v>0</v>
      </c>
      <c r="J85" s="326">
        <f>VLOOKUP($A85,'crediti e debiti'!$A$6:$F$189,J$3,FALSE)+VLOOKUP($A86,'crediti e debiti'!$A$6:$F$189,J$3,FALSE)</f>
        <v>0</v>
      </c>
      <c r="K85" s="342">
        <f>VLOOKUP($A85,SP!$A$9:$C$444,K$3,FALSE)+VLOOKUP($A86,SP!$A$9:$C$444,K$3,FALSE)</f>
        <v>0</v>
      </c>
      <c r="L85" s="342">
        <f>VLOOKUP($A85,SP!$A$9:$C$444,L$3,FALSE)+VLOOKUP($A86,SP!$A$9:$C$444,L$3,FALSE)</f>
        <v>0</v>
      </c>
      <c r="M85" s="338">
        <f t="shared" si="6"/>
        <v>0</v>
      </c>
      <c r="N85" s="340" t="str">
        <f t="shared" si="7"/>
        <v xml:space="preserve">-    </v>
      </c>
    </row>
    <row r="86" spans="1:14" s="24" customFormat="1" ht="20.25" hidden="1" customHeight="1" x14ac:dyDescent="0.25">
      <c r="A86" s="255" t="s">
        <v>620</v>
      </c>
      <c r="B86" s="106"/>
      <c r="C86" s="42"/>
      <c r="D86" s="49"/>
      <c r="E86" s="43"/>
      <c r="F86" s="325"/>
      <c r="G86" s="325"/>
      <c r="H86" s="325"/>
      <c r="I86" s="327" t="e">
        <f>VLOOKUP($A86,'crediti e debiti'!$A$8:$D$13,2,FALSE)</f>
        <v>#N/A</v>
      </c>
      <c r="J86" s="327" t="e">
        <f>VLOOKUP($A86,'crediti e debiti'!$A$8:$D$13,2,FALSE)</f>
        <v>#N/A</v>
      </c>
      <c r="K86" s="343">
        <f>VLOOKUP($A86,SP!$A$9:$C$444,K$3,FALSE)</f>
        <v>0</v>
      </c>
      <c r="L86" s="343">
        <f>VLOOKUP($A86,SP!$A$9:$C$444,L$3,FALSE)</f>
        <v>0</v>
      </c>
      <c r="M86" s="339"/>
      <c r="N86" s="341"/>
    </row>
    <row r="87" spans="1:14" s="24" customFormat="1" ht="20.25" customHeight="1" x14ac:dyDescent="0.25">
      <c r="A87" s="24" t="s">
        <v>446</v>
      </c>
      <c r="B87" s="106"/>
      <c r="C87" s="35"/>
      <c r="D87" s="36"/>
      <c r="E87" s="37"/>
      <c r="F87" s="52" t="s">
        <v>257</v>
      </c>
      <c r="G87" s="52" t="s">
        <v>320</v>
      </c>
      <c r="H87" s="38"/>
      <c r="I87" s="218">
        <f>VLOOKUP($A87,'crediti e debiti'!$A$6:$F$189,I$3,FALSE)</f>
        <v>0</v>
      </c>
      <c r="J87" s="218">
        <f>VLOOKUP($A87,'crediti e debiti'!$A$6:$F$189,J$3,FALSE)</f>
        <v>0</v>
      </c>
      <c r="K87" s="193">
        <f>VLOOKUP($A87,SP!$A$9:$C$444,K$3,FALSE)</f>
        <v>0</v>
      </c>
      <c r="L87" s="187">
        <f>VLOOKUP($A87,SP!$A$9:$C$444,L$3,FALSE)</f>
        <v>0</v>
      </c>
      <c r="M87" s="188">
        <f t="shared" si="6"/>
        <v>0</v>
      </c>
      <c r="N87" s="227" t="str">
        <f t="shared" si="7"/>
        <v xml:space="preserve">-    </v>
      </c>
    </row>
    <row r="88" spans="1:14" s="24" customFormat="1" ht="20.25" customHeight="1" x14ac:dyDescent="0.25">
      <c r="A88" s="24" t="s">
        <v>120</v>
      </c>
      <c r="B88" s="106"/>
      <c r="C88" s="78"/>
      <c r="D88" s="36"/>
      <c r="E88" s="89" t="s">
        <v>250</v>
      </c>
      <c r="F88" s="321" t="s">
        <v>321</v>
      </c>
      <c r="G88" s="321"/>
      <c r="H88" s="321"/>
      <c r="I88" s="218">
        <f>VLOOKUP($A88,'crediti e debiti'!$A$6:$F$189,I$3,FALSE)</f>
        <v>0</v>
      </c>
      <c r="J88" s="218">
        <f>VLOOKUP($A88,'crediti e debiti'!$A$6:$F$189,J$3,FALSE)</f>
        <v>0</v>
      </c>
      <c r="K88" s="193">
        <f>VLOOKUP($A88,SP!$A$9:$C$444,K$3,FALSE)</f>
        <v>0</v>
      </c>
      <c r="L88" s="187">
        <f>VLOOKUP($A88,SP!$A$9:$C$444,L$3,FALSE)</f>
        <v>0</v>
      </c>
      <c r="M88" s="188">
        <f t="shared" si="6"/>
        <v>0</v>
      </c>
      <c r="N88" s="227" t="str">
        <f t="shared" si="7"/>
        <v xml:space="preserve">-    </v>
      </c>
    </row>
    <row r="89" spans="1:14" s="24" customFormat="1" ht="20.25" customHeight="1" x14ac:dyDescent="0.25">
      <c r="A89" s="24" t="s">
        <v>124</v>
      </c>
      <c r="B89" s="118"/>
      <c r="C89" s="75"/>
      <c r="D89" s="49"/>
      <c r="E89" s="87" t="s">
        <v>265</v>
      </c>
      <c r="F89" s="159" t="s">
        <v>322</v>
      </c>
      <c r="G89" s="43"/>
      <c r="H89" s="159"/>
      <c r="I89" s="218">
        <f>VLOOKUP($A89,'crediti e debiti'!$A$6:$F$189,I$3,FALSE)</f>
        <v>0</v>
      </c>
      <c r="J89" s="218">
        <f>VLOOKUP($A89,'crediti e debiti'!$A$6:$F$189,J$3,FALSE)</f>
        <v>0</v>
      </c>
      <c r="K89" s="193">
        <f>VLOOKUP($A89,SP!$A$9:$C$444,K$3,FALSE)</f>
        <v>0</v>
      </c>
      <c r="L89" s="187">
        <f>VLOOKUP($A89,SP!$A$9:$C$444,L$3,FALSE)</f>
        <v>0</v>
      </c>
      <c r="M89" s="187">
        <f t="shared" si="6"/>
        <v>0</v>
      </c>
      <c r="N89" s="226" t="str">
        <f t="shared" si="7"/>
        <v xml:space="preserve">-    </v>
      </c>
    </row>
    <row r="90" spans="1:14" s="24" customFormat="1" ht="20.25" customHeight="1" thickBot="1" x14ac:dyDescent="0.3">
      <c r="A90" s="24" t="s">
        <v>125</v>
      </c>
      <c r="B90" s="118"/>
      <c r="C90" s="78"/>
      <c r="D90" s="36"/>
      <c r="E90" s="89" t="s">
        <v>267</v>
      </c>
      <c r="F90" s="38" t="s">
        <v>323</v>
      </c>
      <c r="G90" s="37"/>
      <c r="H90" s="38"/>
      <c r="I90" s="266">
        <f>VLOOKUP($A90,'crediti e debiti'!$A$6:$F$189,I$3,FALSE)</f>
        <v>5244523.1100000003</v>
      </c>
      <c r="J90" s="266">
        <f>VLOOKUP($A90,'crediti e debiti'!$A$6:$F$189,J$3,FALSE)</f>
        <v>0</v>
      </c>
      <c r="K90" s="193">
        <f>VLOOKUP($A90,SP!$A$9:$C$444,K$3,FALSE)</f>
        <v>5244523.1100000003</v>
      </c>
      <c r="L90" s="187">
        <f>VLOOKUP($A90,SP!$A$9:$C$444,L$3,FALSE)</f>
        <v>2319128.7999999998</v>
      </c>
      <c r="M90" s="188">
        <f t="shared" si="6"/>
        <v>2925394.31</v>
      </c>
      <c r="N90" s="227">
        <f t="shared" si="7"/>
        <v>1.2609999999999999</v>
      </c>
    </row>
    <row r="91" spans="1:14" s="23" customFormat="1" ht="20.25" customHeight="1" x14ac:dyDescent="0.25">
      <c r="A91" s="23" t="s">
        <v>132</v>
      </c>
      <c r="B91" s="130"/>
      <c r="C91" s="33" t="s">
        <v>275</v>
      </c>
      <c r="D91" s="34" t="s">
        <v>324</v>
      </c>
      <c r="E91" s="34"/>
      <c r="F91" s="34"/>
      <c r="G91" s="34"/>
      <c r="H91" s="34"/>
      <c r="I91" s="90"/>
      <c r="J91" s="91"/>
      <c r="K91" s="186">
        <f>VLOOKUP($A91,SP!$A$9:$C$444,K$3,FALSE)</f>
        <v>0</v>
      </c>
      <c r="L91" s="186">
        <f>VLOOKUP($A91,SP!$A$9:$C$444,L$3,FALSE)</f>
        <v>0</v>
      </c>
      <c r="M91" s="186">
        <f t="shared" si="6"/>
        <v>0</v>
      </c>
      <c r="N91" s="225" t="str">
        <f t="shared" si="7"/>
        <v xml:space="preserve">-    </v>
      </c>
    </row>
    <row r="92" spans="1:14" s="24" customFormat="1" ht="20.25" customHeight="1" x14ac:dyDescent="0.25">
      <c r="A92" s="24" t="s">
        <v>133</v>
      </c>
      <c r="B92" s="106"/>
      <c r="C92" s="35"/>
      <c r="D92" s="36"/>
      <c r="E92" s="37" t="s">
        <v>242</v>
      </c>
      <c r="F92" s="38" t="s">
        <v>325</v>
      </c>
      <c r="G92" s="38"/>
      <c r="H92" s="38"/>
      <c r="I92" s="39"/>
      <c r="J92" s="40"/>
      <c r="K92" s="187">
        <f>VLOOKUP($A92,SP!$A$9:$C$444,K$3,FALSE)</f>
        <v>0</v>
      </c>
      <c r="L92" s="187">
        <f>VLOOKUP($A92,SP!$A$9:$C$444,L$3,FALSE)</f>
        <v>0</v>
      </c>
      <c r="M92" s="187">
        <f t="shared" si="6"/>
        <v>0</v>
      </c>
      <c r="N92" s="226" t="str">
        <f t="shared" si="7"/>
        <v xml:space="preserve">-    </v>
      </c>
    </row>
    <row r="93" spans="1:14" s="24" customFormat="1" ht="20.25" customHeight="1" x14ac:dyDescent="0.25">
      <c r="A93" s="24" t="s">
        <v>134</v>
      </c>
      <c r="B93" s="106"/>
      <c r="C93" s="42"/>
      <c r="D93" s="49"/>
      <c r="E93" s="43" t="s">
        <v>244</v>
      </c>
      <c r="F93" s="159" t="s">
        <v>326</v>
      </c>
      <c r="G93" s="159"/>
      <c r="H93" s="159"/>
      <c r="I93" s="44"/>
      <c r="J93" s="45"/>
      <c r="K93" s="187">
        <f>VLOOKUP($A93,SP!$A$9:$C$444,K$3,FALSE)</f>
        <v>0</v>
      </c>
      <c r="L93" s="187">
        <f>VLOOKUP($A93,SP!$A$9:$C$444,L$3,FALSE)</f>
        <v>0</v>
      </c>
      <c r="M93" s="187">
        <f t="shared" si="6"/>
        <v>0</v>
      </c>
      <c r="N93" s="226" t="str">
        <f t="shared" si="7"/>
        <v xml:space="preserve">-    </v>
      </c>
    </row>
    <row r="94" spans="1:14" s="23" customFormat="1" ht="20.25" customHeight="1" x14ac:dyDescent="0.25">
      <c r="A94" s="23" t="s">
        <v>135</v>
      </c>
      <c r="B94" s="130"/>
      <c r="C94" s="33" t="s">
        <v>327</v>
      </c>
      <c r="D94" s="34" t="s">
        <v>328</v>
      </c>
      <c r="E94" s="34"/>
      <c r="F94" s="34"/>
      <c r="G94" s="34"/>
      <c r="H94" s="34"/>
      <c r="I94" s="31"/>
      <c r="J94" s="32"/>
      <c r="K94" s="186">
        <f>VLOOKUP($A94,SP!$A$9:$C$444,K$3,FALSE)</f>
        <v>5666541.4800000004</v>
      </c>
      <c r="L94" s="186">
        <f>VLOOKUP($A94,SP!$A$9:$C$444,L$3,FALSE)</f>
        <v>3683133.52</v>
      </c>
      <c r="M94" s="186">
        <f t="shared" si="6"/>
        <v>1983407.96</v>
      </c>
      <c r="N94" s="225">
        <f t="shared" si="7"/>
        <v>0.53900000000000003</v>
      </c>
    </row>
    <row r="95" spans="1:14" s="24" customFormat="1" ht="20.25" customHeight="1" x14ac:dyDescent="0.25">
      <c r="A95" s="24" t="s">
        <v>136</v>
      </c>
      <c r="B95" s="106"/>
      <c r="C95" s="42"/>
      <c r="D95" s="49"/>
      <c r="E95" s="43" t="s">
        <v>242</v>
      </c>
      <c r="F95" s="159" t="s">
        <v>329</v>
      </c>
      <c r="G95" s="159"/>
      <c r="H95" s="159"/>
      <c r="I95" s="44"/>
      <c r="J95" s="45"/>
      <c r="K95" s="187">
        <f>VLOOKUP($A95,SP!$A$9:$C$444,K$3,FALSE)</f>
        <v>1957.68</v>
      </c>
      <c r="L95" s="187">
        <f>VLOOKUP($A95,SP!$A$9:$C$444,L$3,FALSE)</f>
        <v>0</v>
      </c>
      <c r="M95" s="187">
        <f t="shared" si="6"/>
        <v>1957.68</v>
      </c>
      <c r="N95" s="226" t="str">
        <f t="shared" si="7"/>
        <v xml:space="preserve">-    </v>
      </c>
    </row>
    <row r="96" spans="1:14" s="24" customFormat="1" ht="20.25" customHeight="1" x14ac:dyDescent="0.25">
      <c r="A96" s="24" t="s">
        <v>137</v>
      </c>
      <c r="B96" s="106"/>
      <c r="C96" s="35"/>
      <c r="D96" s="36"/>
      <c r="E96" s="37" t="s">
        <v>244</v>
      </c>
      <c r="F96" s="38" t="s">
        <v>330</v>
      </c>
      <c r="G96" s="38"/>
      <c r="H96" s="38"/>
      <c r="I96" s="39"/>
      <c r="J96" s="40"/>
      <c r="K96" s="187">
        <f>VLOOKUP($A96,SP!$A$9:$C$444,K$3,FALSE)</f>
        <v>5664583.7999999998</v>
      </c>
      <c r="L96" s="187">
        <f>VLOOKUP($A96,SP!$A$9:$C$444,L$3,FALSE)</f>
        <v>3683133.52</v>
      </c>
      <c r="M96" s="187">
        <f t="shared" si="6"/>
        <v>1981450.28</v>
      </c>
      <c r="N96" s="226">
        <f t="shared" si="7"/>
        <v>0.53800000000000003</v>
      </c>
    </row>
    <row r="97" spans="1:14" s="24" customFormat="1" ht="20.25" customHeight="1" x14ac:dyDescent="0.25">
      <c r="A97" s="24" t="s">
        <v>138</v>
      </c>
      <c r="B97" s="106"/>
      <c r="C97" s="42"/>
      <c r="D97" s="49"/>
      <c r="E97" s="43" t="s">
        <v>246</v>
      </c>
      <c r="F97" s="159" t="s">
        <v>331</v>
      </c>
      <c r="G97" s="159"/>
      <c r="H97" s="159"/>
      <c r="I97" s="44"/>
      <c r="J97" s="45"/>
      <c r="K97" s="187">
        <f>VLOOKUP($A97,SP!$A$9:$C$444,K$3,FALSE)</f>
        <v>0</v>
      </c>
      <c r="L97" s="187">
        <f>VLOOKUP($A97,SP!$A$9:$C$444,L$3,FALSE)</f>
        <v>0</v>
      </c>
      <c r="M97" s="187">
        <f t="shared" si="6"/>
        <v>0</v>
      </c>
      <c r="N97" s="226" t="str">
        <f t="shared" si="7"/>
        <v xml:space="preserve">-    </v>
      </c>
    </row>
    <row r="98" spans="1:14" s="24" customFormat="1" ht="20.25" customHeight="1" x14ac:dyDescent="0.25">
      <c r="A98" s="24" t="s">
        <v>139</v>
      </c>
      <c r="B98" s="118"/>
      <c r="C98" s="78"/>
      <c r="D98" s="36"/>
      <c r="E98" s="89" t="s">
        <v>248</v>
      </c>
      <c r="F98" s="38" t="s">
        <v>332</v>
      </c>
      <c r="G98" s="37"/>
      <c r="H98" s="38"/>
      <c r="I98" s="39"/>
      <c r="J98" s="40"/>
      <c r="K98" s="187">
        <f>VLOOKUP($A98,SP!$A$9:$C$444,K$3,FALSE)</f>
        <v>0</v>
      </c>
      <c r="L98" s="187">
        <f>VLOOKUP($A98,SP!$A$9:$C$444,L$3,FALSE)</f>
        <v>0</v>
      </c>
      <c r="M98" s="189">
        <f t="shared" si="6"/>
        <v>0</v>
      </c>
      <c r="N98" s="228" t="str">
        <f t="shared" si="7"/>
        <v xml:space="preserve">-    </v>
      </c>
    </row>
    <row r="99" spans="1:14" s="23" customFormat="1" ht="20.25" customHeight="1" x14ac:dyDescent="0.25">
      <c r="B99" s="117"/>
      <c r="C99" s="72" t="s">
        <v>333</v>
      </c>
      <c r="D99" s="73"/>
      <c r="E99" s="73"/>
      <c r="F99" s="73"/>
      <c r="G99" s="73"/>
      <c r="H99" s="73"/>
      <c r="I99" s="92"/>
      <c r="J99" s="93"/>
      <c r="K99" s="200">
        <f>K40+K46+K91+K94</f>
        <v>18547028.800000001</v>
      </c>
      <c r="L99" s="200">
        <f>L40+L46+L91+L94</f>
        <v>13472609.24</v>
      </c>
      <c r="M99" s="196">
        <f t="shared" si="6"/>
        <v>5074419.5599999996</v>
      </c>
      <c r="N99" s="232">
        <f t="shared" si="7"/>
        <v>0.377</v>
      </c>
    </row>
    <row r="100" spans="1:14" s="24" customFormat="1" ht="20.25" customHeight="1" x14ac:dyDescent="0.25">
      <c r="B100" s="118"/>
      <c r="C100" s="75"/>
      <c r="D100" s="159"/>
      <c r="E100" s="159"/>
      <c r="F100" s="159"/>
      <c r="G100" s="159"/>
      <c r="H100" s="159"/>
      <c r="I100" s="44"/>
      <c r="J100" s="45"/>
      <c r="K100" s="193"/>
      <c r="L100" s="194"/>
      <c r="M100" s="194"/>
      <c r="N100" s="233"/>
    </row>
    <row r="101" spans="1:14" s="23" customFormat="1" ht="20.25" customHeight="1" x14ac:dyDescent="0.25">
      <c r="A101" s="23" t="s">
        <v>140</v>
      </c>
      <c r="B101" s="105" t="s">
        <v>334</v>
      </c>
      <c r="C101" s="76" t="s">
        <v>335</v>
      </c>
      <c r="D101" s="77"/>
      <c r="E101" s="77"/>
      <c r="F101" s="77"/>
      <c r="G101" s="77"/>
      <c r="H101" s="77"/>
      <c r="I101" s="31"/>
      <c r="J101" s="32"/>
      <c r="K101" s="186">
        <f>VLOOKUP($A101,SP!$A$9:$C$444,K$3,FALSE)</f>
        <v>0</v>
      </c>
      <c r="L101" s="186">
        <f>VLOOKUP($A101,SP!$A$9:$C$444,L$3,FALSE)</f>
        <v>0</v>
      </c>
      <c r="M101" s="186">
        <f>K101-L101</f>
        <v>0</v>
      </c>
      <c r="N101" s="225" t="str">
        <f>IF(L101=0,"-    ",M101/L101)</f>
        <v xml:space="preserve">-    </v>
      </c>
    </row>
    <row r="102" spans="1:14" s="23" customFormat="1" ht="20.25" customHeight="1" x14ac:dyDescent="0.25">
      <c r="A102" s="23" t="s">
        <v>141</v>
      </c>
      <c r="B102" s="130"/>
      <c r="C102" s="46" t="s">
        <v>240</v>
      </c>
      <c r="D102" s="148" t="s">
        <v>336</v>
      </c>
      <c r="E102" s="148"/>
      <c r="F102" s="148"/>
      <c r="G102" s="148"/>
      <c r="H102" s="148"/>
      <c r="I102" s="47"/>
      <c r="J102" s="48"/>
      <c r="K102" s="186">
        <f>VLOOKUP($A102,SP!$A$9:$C$444,K$3,FALSE)</f>
        <v>0</v>
      </c>
      <c r="L102" s="186">
        <f>VLOOKUP($A102,SP!$A$9:$C$444,L$3,FALSE)</f>
        <v>0</v>
      </c>
      <c r="M102" s="186">
        <f>K102-L102</f>
        <v>0</v>
      </c>
      <c r="N102" s="225" t="str">
        <f>IF(L102=0,"-    ",M102/L102)</f>
        <v xml:space="preserve">-    </v>
      </c>
    </row>
    <row r="103" spans="1:14" s="23" customFormat="1" ht="20.25" customHeight="1" x14ac:dyDescent="0.25">
      <c r="A103" s="23" t="s">
        <v>144</v>
      </c>
      <c r="B103" s="130"/>
      <c r="C103" s="33" t="s">
        <v>252</v>
      </c>
      <c r="D103" s="34" t="s">
        <v>337</v>
      </c>
      <c r="E103" s="34"/>
      <c r="F103" s="34"/>
      <c r="G103" s="34"/>
      <c r="H103" s="34"/>
      <c r="I103" s="31"/>
      <c r="J103" s="32"/>
      <c r="K103" s="186">
        <f>VLOOKUP($A103,SP!$A$9:$C$444,K$3,FALSE)</f>
        <v>0</v>
      </c>
      <c r="L103" s="186">
        <f>VLOOKUP($A103,SP!$A$9:$C$444,L$3,FALSE)</f>
        <v>0</v>
      </c>
      <c r="M103" s="201">
        <f>K103-L103</f>
        <v>0</v>
      </c>
      <c r="N103" s="235" t="str">
        <f>IF(L103=0,"-    ",M103/L103)</f>
        <v xml:space="preserve">-    </v>
      </c>
    </row>
    <row r="104" spans="1:14" s="23" customFormat="1" ht="20.25" customHeight="1" x14ac:dyDescent="0.25">
      <c r="B104" s="117"/>
      <c r="C104" s="72" t="s">
        <v>338</v>
      </c>
      <c r="D104" s="73"/>
      <c r="E104" s="73"/>
      <c r="F104" s="73"/>
      <c r="G104" s="73"/>
      <c r="H104" s="73"/>
      <c r="I104" s="92"/>
      <c r="J104" s="93"/>
      <c r="K104" s="200">
        <f>K102+K103</f>
        <v>0</v>
      </c>
      <c r="L104" s="200">
        <f>L102+L103</f>
        <v>0</v>
      </c>
      <c r="M104" s="196">
        <f>K104-L104</f>
        <v>0</v>
      </c>
      <c r="N104" s="232" t="str">
        <f>IF(L104=0,"-    ",M104/L104)</f>
        <v xml:space="preserve">-    </v>
      </c>
    </row>
    <row r="105" spans="1:14" s="24" customFormat="1" ht="20.25" customHeight="1" x14ac:dyDescent="0.25">
      <c r="B105" s="118"/>
      <c r="C105" s="75"/>
      <c r="D105" s="159"/>
      <c r="E105" s="159"/>
      <c r="F105" s="159"/>
      <c r="G105" s="159"/>
      <c r="H105" s="159"/>
      <c r="I105" s="44"/>
      <c r="J105" s="45"/>
      <c r="K105" s="202"/>
      <c r="L105" s="203"/>
      <c r="M105" s="203"/>
      <c r="N105" s="236"/>
    </row>
    <row r="106" spans="1:14" s="24" customFormat="1" ht="20.25" customHeight="1" x14ac:dyDescent="0.25">
      <c r="B106" s="178" t="s">
        <v>339</v>
      </c>
      <c r="C106" s="94"/>
      <c r="D106" s="95"/>
      <c r="E106" s="96"/>
      <c r="F106" s="96"/>
      <c r="G106" s="96"/>
      <c r="H106" s="95"/>
      <c r="I106" s="97"/>
      <c r="J106" s="98"/>
      <c r="K106" s="204">
        <f>K37+K99+K104</f>
        <v>18917693.59</v>
      </c>
      <c r="L106" s="204">
        <f>L37+L99+L104</f>
        <v>13874624.960000001</v>
      </c>
      <c r="M106" s="205">
        <f>K106-L106</f>
        <v>5043068.63</v>
      </c>
      <c r="N106" s="237">
        <f>IF(L106=0,"-    ",M106/L106)</f>
        <v>0.36299999999999999</v>
      </c>
    </row>
    <row r="107" spans="1:14" s="24" customFormat="1" ht="20.25" customHeight="1" x14ac:dyDescent="0.25">
      <c r="B107" s="118"/>
      <c r="C107" s="75"/>
      <c r="D107" s="159"/>
      <c r="E107" s="159"/>
      <c r="F107" s="159"/>
      <c r="G107" s="159"/>
      <c r="H107" s="159"/>
      <c r="I107" s="44"/>
      <c r="J107" s="45"/>
      <c r="K107" s="193"/>
      <c r="L107" s="194"/>
      <c r="M107" s="194"/>
      <c r="N107" s="233"/>
    </row>
    <row r="108" spans="1:14" s="24" customFormat="1" ht="20.25" customHeight="1" x14ac:dyDescent="0.25">
      <c r="A108" s="17" t="s">
        <v>449</v>
      </c>
      <c r="B108" s="105" t="s">
        <v>340</v>
      </c>
      <c r="C108" s="76" t="s">
        <v>341</v>
      </c>
      <c r="D108" s="77"/>
      <c r="E108" s="99"/>
      <c r="F108" s="99"/>
      <c r="G108" s="99"/>
      <c r="H108" s="36"/>
      <c r="I108" s="31"/>
      <c r="J108" s="32"/>
      <c r="K108" s="186">
        <f>VLOOKUP($A108,SP!$A$9:$C$444,K$3,FALSE)</f>
        <v>0</v>
      </c>
      <c r="L108" s="186">
        <f>VLOOKUP($A108,SP!$A$9:$C$444,L$3,FALSE)</f>
        <v>0</v>
      </c>
      <c r="M108" s="187">
        <f t="shared" ref="M108:M114" si="8">K108-L108</f>
        <v>0</v>
      </c>
      <c r="N108" s="226" t="str">
        <f t="shared" ref="N108:N114" si="9">IF(L108=0,"-    ",M108/L108)</f>
        <v xml:space="preserve">-    </v>
      </c>
    </row>
    <row r="109" spans="1:14" s="24" customFormat="1" ht="20.25" customHeight="1" x14ac:dyDescent="0.25">
      <c r="A109" s="17" t="s">
        <v>450</v>
      </c>
      <c r="B109" s="118"/>
      <c r="C109" s="46" t="s">
        <v>240</v>
      </c>
      <c r="D109" s="100" t="s">
        <v>342</v>
      </c>
      <c r="E109" s="101"/>
      <c r="F109" s="102"/>
      <c r="G109" s="102"/>
      <c r="H109" s="49"/>
      <c r="I109" s="44"/>
      <c r="J109" s="45"/>
      <c r="K109" s="186">
        <f>VLOOKUP($A109,SP!$A$9:$C$444,K$3,FALSE)</f>
        <v>0</v>
      </c>
      <c r="L109" s="186">
        <f>VLOOKUP($A109,SP!$A$9:$C$444,L$3,FALSE)</f>
        <v>0</v>
      </c>
      <c r="M109" s="187">
        <f t="shared" si="8"/>
        <v>0</v>
      </c>
      <c r="N109" s="226" t="str">
        <f t="shared" si="9"/>
        <v xml:space="preserve">-    </v>
      </c>
    </row>
    <row r="110" spans="1:14" s="24" customFormat="1" ht="20.25" customHeight="1" x14ac:dyDescent="0.25">
      <c r="A110" s="17" t="s">
        <v>451</v>
      </c>
      <c r="B110" s="118"/>
      <c r="C110" s="33" t="s">
        <v>252</v>
      </c>
      <c r="D110" s="103" t="s">
        <v>343</v>
      </c>
      <c r="E110" s="77"/>
      <c r="F110" s="99"/>
      <c r="G110" s="99"/>
      <c r="H110" s="36"/>
      <c r="I110" s="39"/>
      <c r="J110" s="40"/>
      <c r="K110" s="186">
        <f>VLOOKUP($A110,SP!$A$9:$C$444,K$3,FALSE)</f>
        <v>0</v>
      </c>
      <c r="L110" s="186">
        <f>VLOOKUP($A110,SP!$A$9:$C$444,L$3,FALSE)</f>
        <v>0</v>
      </c>
      <c r="M110" s="187">
        <f t="shared" si="8"/>
        <v>0</v>
      </c>
      <c r="N110" s="226" t="str">
        <f t="shared" si="9"/>
        <v xml:space="preserve">-    </v>
      </c>
    </row>
    <row r="111" spans="1:14" s="24" customFormat="1" ht="20.25" customHeight="1" x14ac:dyDescent="0.25">
      <c r="A111" s="17" t="s">
        <v>452</v>
      </c>
      <c r="B111" s="118"/>
      <c r="C111" s="46" t="s">
        <v>275</v>
      </c>
      <c r="D111" s="100" t="s">
        <v>344</v>
      </c>
      <c r="E111" s="101"/>
      <c r="F111" s="102"/>
      <c r="G111" s="102"/>
      <c r="H111" s="49"/>
      <c r="I111" s="44"/>
      <c r="J111" s="45"/>
      <c r="K111" s="186">
        <f>VLOOKUP($A111,SP!$A$9:$C$444,K$3,FALSE)</f>
        <v>0</v>
      </c>
      <c r="L111" s="186">
        <f>VLOOKUP($A111,SP!$A$9:$C$444,L$3,FALSE)</f>
        <v>0</v>
      </c>
      <c r="M111" s="187">
        <f t="shared" si="8"/>
        <v>0</v>
      </c>
      <c r="N111" s="226" t="str">
        <f t="shared" si="9"/>
        <v xml:space="preserve">-    </v>
      </c>
    </row>
    <row r="112" spans="1:14" s="24" customFormat="1" ht="20.25" customHeight="1" x14ac:dyDescent="0.25">
      <c r="A112" s="257" t="s">
        <v>453</v>
      </c>
      <c r="B112" s="118"/>
      <c r="C112" s="33" t="s">
        <v>327</v>
      </c>
      <c r="D112" s="103" t="s">
        <v>615</v>
      </c>
      <c r="E112" s="77"/>
      <c r="F112" s="99"/>
      <c r="G112" s="99"/>
      <c r="H112" s="36"/>
      <c r="I112" s="39"/>
      <c r="J112" s="40"/>
      <c r="K112" s="186">
        <f>VLOOKUP($A112,SP!$A$9:$C$444,K$3,FALSE)</f>
        <v>0</v>
      </c>
      <c r="L112" s="186">
        <f>VLOOKUP($A112,SP!$A$9:$C$444,L$3,FALSE)</f>
        <v>0</v>
      </c>
      <c r="M112" s="250">
        <f>K112-L112</f>
        <v>0</v>
      </c>
      <c r="N112" s="249" t="str">
        <f>IF(L112=0,"-    ",M112/L112)</f>
        <v xml:space="preserve">-    </v>
      </c>
    </row>
    <row r="113" spans="1:14" s="24" customFormat="1" ht="20.25" customHeight="1" x14ac:dyDescent="0.25">
      <c r="A113" s="17" t="s">
        <v>454</v>
      </c>
      <c r="B113" s="118"/>
      <c r="C113" s="33" t="s">
        <v>360</v>
      </c>
      <c r="D113" s="103" t="s">
        <v>345</v>
      </c>
      <c r="E113" s="77"/>
      <c r="F113" s="99"/>
      <c r="G113" s="99"/>
      <c r="H113" s="36"/>
      <c r="I113" s="39"/>
      <c r="J113" s="40"/>
      <c r="K113" s="186">
        <f>VLOOKUP($A113,SP!$A$9:$C$444,K$3,FALSE)</f>
        <v>0</v>
      </c>
      <c r="L113" s="186">
        <f>VLOOKUP($A113,SP!$A$9:$C$444,L$3,FALSE)</f>
        <v>0</v>
      </c>
      <c r="M113" s="189">
        <f t="shared" si="8"/>
        <v>0</v>
      </c>
      <c r="N113" s="228" t="str">
        <f t="shared" si="9"/>
        <v xml:space="preserve">-    </v>
      </c>
    </row>
    <row r="114" spans="1:14" s="23" customFormat="1" ht="20.25" customHeight="1" thickBot="1" x14ac:dyDescent="0.3">
      <c r="A114" s="17"/>
      <c r="B114" s="143"/>
      <c r="C114" s="179" t="s">
        <v>346</v>
      </c>
      <c r="D114" s="144"/>
      <c r="E114" s="144"/>
      <c r="F114" s="144"/>
      <c r="G114" s="144"/>
      <c r="H114" s="144"/>
      <c r="I114" s="145"/>
      <c r="J114" s="146"/>
      <c r="K114" s="206">
        <f>K109+K110+K111+K113</f>
        <v>0</v>
      </c>
      <c r="L114" s="206">
        <f>L109+L110+L111+L113</f>
        <v>0</v>
      </c>
      <c r="M114" s="207">
        <f t="shared" si="8"/>
        <v>0</v>
      </c>
      <c r="N114" s="238" t="str">
        <f t="shared" si="9"/>
        <v xml:space="preserve">-    </v>
      </c>
    </row>
    <row r="115" spans="1:14" ht="20.25" customHeight="1" thickBot="1" x14ac:dyDescent="0.3">
      <c r="B115" s="174"/>
      <c r="C115" s="322"/>
      <c r="D115" s="323"/>
      <c r="E115" s="323"/>
      <c r="F115" s="323"/>
      <c r="G115" s="323"/>
      <c r="H115" s="175"/>
      <c r="I115" s="176"/>
      <c r="J115" s="176"/>
      <c r="K115" s="208"/>
      <c r="L115" s="208"/>
      <c r="M115" s="209"/>
      <c r="N115" s="239"/>
    </row>
    <row r="116" spans="1:14" ht="20.25" customHeight="1" x14ac:dyDescent="0.25">
      <c r="A116" s="22" t="s">
        <v>148</v>
      </c>
      <c r="B116" s="180" t="s">
        <v>238</v>
      </c>
      <c r="C116" s="181" t="s">
        <v>347</v>
      </c>
      <c r="D116" s="181"/>
      <c r="E116" s="181"/>
      <c r="F116" s="181"/>
      <c r="G116" s="181"/>
      <c r="H116" s="181"/>
      <c r="I116" s="182"/>
      <c r="J116" s="183"/>
      <c r="K116" s="186">
        <f>VLOOKUP($A116,SP!$A$9:$C$444,K$3,FALSE)</f>
        <v>1274723.31</v>
      </c>
      <c r="L116" s="186">
        <f>VLOOKUP($A116,SP!$A$9:$C$444,L$3,FALSE)</f>
        <v>1294274.73</v>
      </c>
      <c r="M116" s="210">
        <f>K116-L116</f>
        <v>-19551.419999999998</v>
      </c>
      <c r="N116" s="240">
        <f>IF(L116=0,"-    ",M116/L116)</f>
        <v>-1.4999999999999999E-2</v>
      </c>
    </row>
    <row r="117" spans="1:14" ht="20.25" customHeight="1" x14ac:dyDescent="0.25">
      <c r="A117" s="22" t="s">
        <v>149</v>
      </c>
      <c r="B117" s="106"/>
      <c r="C117" s="37"/>
      <c r="D117" s="107" t="s">
        <v>240</v>
      </c>
      <c r="E117" s="34" t="s">
        <v>348</v>
      </c>
      <c r="F117" s="36"/>
      <c r="G117" s="38"/>
      <c r="H117" s="38"/>
      <c r="I117" s="108"/>
      <c r="J117" s="109"/>
      <c r="K117" s="186">
        <f>VLOOKUP($A117,SP!$A$9:$C$444,K$3,FALSE)</f>
        <v>916597.28</v>
      </c>
      <c r="L117" s="186">
        <f>VLOOKUP($A117,SP!$A$9:$C$444,L$3,FALSE)</f>
        <v>916597.28</v>
      </c>
      <c r="M117" s="212">
        <f t="shared" ref="M117:M132" si="10">K117-L117</f>
        <v>0</v>
      </c>
      <c r="N117" s="225">
        <f t="shared" ref="N117:N132" si="11">IF(L117=0,"-    ",M117/L117)</f>
        <v>0</v>
      </c>
    </row>
    <row r="118" spans="1:14" ht="20.25" customHeight="1" x14ac:dyDescent="0.25">
      <c r="A118" s="22" t="s">
        <v>150</v>
      </c>
      <c r="B118" s="106"/>
      <c r="C118" s="37"/>
      <c r="D118" s="107" t="s">
        <v>252</v>
      </c>
      <c r="E118" s="34" t="s">
        <v>349</v>
      </c>
      <c r="F118" s="36"/>
      <c r="G118" s="38"/>
      <c r="H118" s="38"/>
      <c r="I118" s="108"/>
      <c r="J118" s="109"/>
      <c r="K118" s="186">
        <f>VLOOKUP($A118,SP!$A$9:$C$444,K$3,FALSE)</f>
        <v>108279.94</v>
      </c>
      <c r="L118" s="186">
        <f>VLOOKUP($A118,SP!$A$9:$C$444,L$3,FALSE)</f>
        <v>117199.92</v>
      </c>
      <c r="M118" s="212">
        <f t="shared" si="10"/>
        <v>-8919.98</v>
      </c>
      <c r="N118" s="225">
        <f t="shared" si="11"/>
        <v>-7.5999999999999998E-2</v>
      </c>
    </row>
    <row r="119" spans="1:14" ht="20.25" customHeight="1" x14ac:dyDescent="0.25">
      <c r="A119" s="22" t="s">
        <v>151</v>
      </c>
      <c r="B119" s="106"/>
      <c r="C119" s="43"/>
      <c r="D119" s="43"/>
      <c r="E119" s="43" t="s">
        <v>242</v>
      </c>
      <c r="F119" s="159" t="s">
        <v>350</v>
      </c>
      <c r="G119" s="159"/>
      <c r="H119" s="159"/>
      <c r="I119" s="119"/>
      <c r="J119" s="120"/>
      <c r="K119" s="187">
        <f>VLOOKUP($A119,SP!$A$9:$C$444,K$3,FALSE)</f>
        <v>0</v>
      </c>
      <c r="L119" s="187">
        <f>VLOOKUP($A119,SP!$A$9:$C$444,L$3,FALSE)</f>
        <v>0</v>
      </c>
      <c r="M119" s="187">
        <f t="shared" si="10"/>
        <v>0</v>
      </c>
      <c r="N119" s="226" t="str">
        <f t="shared" si="11"/>
        <v xml:space="preserve">-    </v>
      </c>
    </row>
    <row r="120" spans="1:14" ht="20.25" customHeight="1" x14ac:dyDescent="0.25">
      <c r="A120" s="22" t="s">
        <v>152</v>
      </c>
      <c r="B120" s="106"/>
      <c r="C120" s="37"/>
      <c r="D120" s="37"/>
      <c r="E120" s="37" t="s">
        <v>244</v>
      </c>
      <c r="F120" s="38" t="s">
        <v>351</v>
      </c>
      <c r="G120" s="38"/>
      <c r="H120" s="38"/>
      <c r="I120" s="39"/>
      <c r="J120" s="40"/>
      <c r="K120" s="187">
        <f>VLOOKUP($A120,SP!$A$9:$C$444,K$3,FALSE)</f>
        <v>0</v>
      </c>
      <c r="L120" s="187">
        <f>VLOOKUP($A120,SP!$A$9:$C$444,L$3,FALSE)</f>
        <v>0</v>
      </c>
      <c r="M120" s="187">
        <f t="shared" si="10"/>
        <v>0</v>
      </c>
      <c r="N120" s="226" t="str">
        <f t="shared" si="11"/>
        <v xml:space="preserve">-    </v>
      </c>
    </row>
    <row r="121" spans="1:14" ht="20.25" customHeight="1" x14ac:dyDescent="0.25">
      <c r="A121" s="22" t="s">
        <v>153</v>
      </c>
      <c r="B121" s="113"/>
      <c r="C121" s="87"/>
      <c r="D121" s="87"/>
      <c r="E121" s="87"/>
      <c r="F121" s="157" t="s">
        <v>255</v>
      </c>
      <c r="G121" s="157" t="s">
        <v>352</v>
      </c>
      <c r="H121" s="158"/>
      <c r="I121" s="114"/>
      <c r="J121" s="115"/>
      <c r="K121" s="187">
        <f>VLOOKUP($A121,SP!$A$9:$C$444,K$3,FALSE)</f>
        <v>0</v>
      </c>
      <c r="L121" s="187">
        <f>VLOOKUP($A121,SP!$A$9:$C$444,L$3,FALSE)</f>
        <v>0</v>
      </c>
      <c r="M121" s="188">
        <f t="shared" si="10"/>
        <v>0</v>
      </c>
      <c r="N121" s="227" t="str">
        <f t="shared" si="11"/>
        <v xml:space="preserve">-    </v>
      </c>
    </row>
    <row r="122" spans="1:14" ht="20.25" customHeight="1" x14ac:dyDescent="0.25">
      <c r="A122" s="22" t="s">
        <v>154</v>
      </c>
      <c r="B122" s="106"/>
      <c r="C122" s="37"/>
      <c r="D122" s="37"/>
      <c r="E122" s="89"/>
      <c r="F122" s="116" t="s">
        <v>257</v>
      </c>
      <c r="G122" s="52" t="s">
        <v>353</v>
      </c>
      <c r="H122" s="38"/>
      <c r="I122" s="53"/>
      <c r="J122" s="54"/>
      <c r="K122" s="187">
        <f>VLOOKUP($A122,SP!$A$9:$C$444,K$3,FALSE)</f>
        <v>0</v>
      </c>
      <c r="L122" s="187">
        <f>VLOOKUP($A122,SP!$A$9:$C$444,L$3,FALSE)</f>
        <v>0</v>
      </c>
      <c r="M122" s="188">
        <f t="shared" si="10"/>
        <v>0</v>
      </c>
      <c r="N122" s="227" t="str">
        <f t="shared" si="11"/>
        <v xml:space="preserve">-    </v>
      </c>
    </row>
    <row r="123" spans="1:14" ht="20.25" customHeight="1" x14ac:dyDescent="0.25">
      <c r="A123" s="22" t="s">
        <v>155</v>
      </c>
      <c r="B123" s="106"/>
      <c r="C123" s="43"/>
      <c r="D123" s="43"/>
      <c r="E123" s="87"/>
      <c r="F123" s="157" t="s">
        <v>279</v>
      </c>
      <c r="G123" s="152" t="s">
        <v>354</v>
      </c>
      <c r="H123" s="159"/>
      <c r="I123" s="50"/>
      <c r="J123" s="51"/>
      <c r="K123" s="187">
        <f>VLOOKUP($A123,SP!$A$9:$C$444,K$3,FALSE)</f>
        <v>0</v>
      </c>
      <c r="L123" s="187">
        <f>VLOOKUP($A123,SP!$A$9:$C$444,L$3,FALSE)</f>
        <v>0</v>
      </c>
      <c r="M123" s="188">
        <f t="shared" si="10"/>
        <v>0</v>
      </c>
      <c r="N123" s="227" t="str">
        <f t="shared" si="11"/>
        <v xml:space="preserve">-    </v>
      </c>
    </row>
    <row r="124" spans="1:14" ht="20.25" customHeight="1" x14ac:dyDescent="0.25">
      <c r="A124" s="22" t="s">
        <v>156</v>
      </c>
      <c r="B124" s="106"/>
      <c r="C124" s="37"/>
      <c r="D124" s="37"/>
      <c r="E124" s="37" t="s">
        <v>246</v>
      </c>
      <c r="F124" s="38" t="s">
        <v>355</v>
      </c>
      <c r="G124" s="38"/>
      <c r="H124" s="38"/>
      <c r="I124" s="39"/>
      <c r="J124" s="40"/>
      <c r="K124" s="187">
        <f>VLOOKUP($A124,SP!$A$9:$C$444,K$3,FALSE)</f>
        <v>108279.94</v>
      </c>
      <c r="L124" s="187">
        <f>VLOOKUP($A124,SP!$A$9:$C$444,L$3,FALSE)</f>
        <v>117199.92</v>
      </c>
      <c r="M124" s="187">
        <f t="shared" si="10"/>
        <v>-8919.98</v>
      </c>
      <c r="N124" s="226">
        <f t="shared" si="11"/>
        <v>-7.5999999999999998E-2</v>
      </c>
    </row>
    <row r="125" spans="1:14" ht="20.25" customHeight="1" x14ac:dyDescent="0.25">
      <c r="A125" s="22" t="s">
        <v>157</v>
      </c>
      <c r="B125" s="106"/>
      <c r="C125" s="43"/>
      <c r="D125" s="43"/>
      <c r="E125" s="43" t="s">
        <v>248</v>
      </c>
      <c r="F125" s="159" t="s">
        <v>356</v>
      </c>
      <c r="G125" s="159"/>
      <c r="H125" s="159"/>
      <c r="I125" s="44"/>
      <c r="J125" s="45"/>
      <c r="K125" s="187">
        <f>VLOOKUP($A125,SP!$A$9:$C$444,K$3,FALSE)</f>
        <v>0</v>
      </c>
      <c r="L125" s="187">
        <f>VLOOKUP($A125,SP!$A$9:$C$444,L$3,FALSE)</f>
        <v>0</v>
      </c>
      <c r="M125" s="187">
        <f t="shared" si="10"/>
        <v>0</v>
      </c>
      <c r="N125" s="226" t="str">
        <f t="shared" si="11"/>
        <v xml:space="preserve">-    </v>
      </c>
    </row>
    <row r="126" spans="1:14" ht="20.25" customHeight="1" x14ac:dyDescent="0.25">
      <c r="A126" s="22" t="s">
        <v>158</v>
      </c>
      <c r="B126" s="106"/>
      <c r="C126" s="37"/>
      <c r="D126" s="37"/>
      <c r="E126" s="37" t="s">
        <v>250</v>
      </c>
      <c r="F126" s="38" t="s">
        <v>357</v>
      </c>
      <c r="G126" s="38"/>
      <c r="H126" s="38"/>
      <c r="I126" s="39"/>
      <c r="J126" s="40"/>
      <c r="K126" s="187">
        <f>VLOOKUP($A126,SP!$A$9:$C$444,K$3,FALSE)</f>
        <v>0</v>
      </c>
      <c r="L126" s="187">
        <f>VLOOKUP($A126,SP!$A$9:$C$444,L$3,FALSE)</f>
        <v>0</v>
      </c>
      <c r="M126" s="187">
        <f t="shared" si="10"/>
        <v>0</v>
      </c>
      <c r="N126" s="226" t="str">
        <f t="shared" si="11"/>
        <v xml:space="preserve">-    </v>
      </c>
    </row>
    <row r="127" spans="1:14" ht="20.25" customHeight="1" x14ac:dyDescent="0.25">
      <c r="A127" s="22" t="s">
        <v>159</v>
      </c>
      <c r="B127" s="106"/>
      <c r="C127" s="43"/>
      <c r="D127" s="110" t="s">
        <v>275</v>
      </c>
      <c r="E127" s="148" t="s">
        <v>358</v>
      </c>
      <c r="F127" s="49"/>
      <c r="G127" s="159"/>
      <c r="H127" s="159"/>
      <c r="I127" s="111"/>
      <c r="J127" s="112"/>
      <c r="K127" s="186">
        <f>VLOOKUP($A127,SP!$A$9:$C$444,K$3,FALSE)</f>
        <v>266202.17</v>
      </c>
      <c r="L127" s="186">
        <f>VLOOKUP($A127,SP!$A$9:$C$444,L$3,FALSE)</f>
        <v>276833.61</v>
      </c>
      <c r="M127" s="212">
        <f t="shared" si="10"/>
        <v>-10631.44</v>
      </c>
      <c r="N127" s="225">
        <f t="shared" si="11"/>
        <v>-3.7999999999999999E-2</v>
      </c>
    </row>
    <row r="128" spans="1:14" ht="20.25" customHeight="1" x14ac:dyDescent="0.25">
      <c r="A128" s="22" t="s">
        <v>160</v>
      </c>
      <c r="B128" s="106"/>
      <c r="C128" s="37"/>
      <c r="D128" s="107" t="s">
        <v>327</v>
      </c>
      <c r="E128" s="34" t="s">
        <v>359</v>
      </c>
      <c r="F128" s="36"/>
      <c r="G128" s="38"/>
      <c r="H128" s="38"/>
      <c r="I128" s="108"/>
      <c r="J128" s="109"/>
      <c r="K128" s="186">
        <f>VLOOKUP($A128,SP!$A$9:$C$444,K$3,FALSE)</f>
        <v>0</v>
      </c>
      <c r="L128" s="186">
        <f>VLOOKUP($A128,SP!$A$9:$C$444,L$3,FALSE)</f>
        <v>0</v>
      </c>
      <c r="M128" s="212">
        <f t="shared" si="10"/>
        <v>0</v>
      </c>
      <c r="N128" s="225" t="str">
        <f t="shared" si="11"/>
        <v xml:space="preserve">-    </v>
      </c>
    </row>
    <row r="129" spans="1:14" ht="20.25" customHeight="1" x14ac:dyDescent="0.25">
      <c r="A129" s="22" t="s">
        <v>166</v>
      </c>
      <c r="B129" s="106"/>
      <c r="C129" s="43"/>
      <c r="D129" s="110" t="s">
        <v>360</v>
      </c>
      <c r="E129" s="148" t="s">
        <v>361</v>
      </c>
      <c r="F129" s="49"/>
      <c r="G129" s="159"/>
      <c r="H129" s="159"/>
      <c r="I129" s="111"/>
      <c r="J129" s="112"/>
      <c r="K129" s="186">
        <f>VLOOKUP($A129,SP!$A$9:$C$444,K$3,FALSE)</f>
        <v>0</v>
      </c>
      <c r="L129" s="186">
        <f>VLOOKUP($A129,SP!$A$9:$C$444,L$3,FALSE)</f>
        <v>0</v>
      </c>
      <c r="M129" s="212">
        <f t="shared" si="10"/>
        <v>0</v>
      </c>
      <c r="N129" s="225" t="str">
        <f t="shared" si="11"/>
        <v xml:space="preserve">-    </v>
      </c>
    </row>
    <row r="130" spans="1:14" ht="20.25" customHeight="1" x14ac:dyDescent="0.25">
      <c r="A130" s="22" t="s">
        <v>170</v>
      </c>
      <c r="B130" s="106"/>
      <c r="C130" s="37"/>
      <c r="D130" s="107" t="s">
        <v>362</v>
      </c>
      <c r="E130" s="34" t="s">
        <v>363</v>
      </c>
      <c r="F130" s="36"/>
      <c r="G130" s="38"/>
      <c r="H130" s="38"/>
      <c r="I130" s="108"/>
      <c r="J130" s="109"/>
      <c r="K130" s="186">
        <f>VLOOKUP($A130,SP!$A$9:$C$444,K$3,FALSE)</f>
        <v>-16356.08</v>
      </c>
      <c r="L130" s="186">
        <f>VLOOKUP($A130,SP!$A$9:$C$444,L$3,FALSE)</f>
        <v>-16356.08</v>
      </c>
      <c r="M130" s="212">
        <f t="shared" si="10"/>
        <v>0</v>
      </c>
      <c r="N130" s="225">
        <f t="shared" si="11"/>
        <v>0</v>
      </c>
    </row>
    <row r="131" spans="1:14" ht="20.25" customHeight="1" x14ac:dyDescent="0.25">
      <c r="A131" s="22" t="s">
        <v>171</v>
      </c>
      <c r="B131" s="106"/>
      <c r="C131" s="43"/>
      <c r="D131" s="110" t="s">
        <v>364</v>
      </c>
      <c r="E131" s="148" t="s">
        <v>365</v>
      </c>
      <c r="F131" s="49"/>
      <c r="G131" s="159"/>
      <c r="H131" s="159"/>
      <c r="I131" s="111"/>
      <c r="J131" s="112"/>
      <c r="K131" s="186">
        <f>VLOOKUP($A131,SP!$A$9:$C$444,K$3,FALSE)</f>
        <v>0</v>
      </c>
      <c r="L131" s="186">
        <f>VLOOKUP($A131,SP!$A$9:$C$444,L$3,FALSE)</f>
        <v>0</v>
      </c>
      <c r="M131" s="212">
        <f t="shared" si="10"/>
        <v>0</v>
      </c>
      <c r="N131" s="225" t="str">
        <f t="shared" si="11"/>
        <v xml:space="preserve">-    </v>
      </c>
    </row>
    <row r="132" spans="1:14" ht="20.25" customHeight="1" x14ac:dyDescent="0.25">
      <c r="B132" s="117"/>
      <c r="C132" s="73" t="s">
        <v>286</v>
      </c>
      <c r="D132" s="73"/>
      <c r="E132" s="73"/>
      <c r="F132" s="73"/>
      <c r="G132" s="73"/>
      <c r="H132" s="73"/>
      <c r="I132" s="92"/>
      <c r="J132" s="93"/>
      <c r="K132" s="196">
        <f>K117+K118+K127+K128+K129+K130+K131</f>
        <v>1274723.31</v>
      </c>
      <c r="L132" s="196">
        <f>L117+L118+L127+L128+L129+L130+L131</f>
        <v>1294274.73</v>
      </c>
      <c r="M132" s="196">
        <f t="shared" si="10"/>
        <v>-19551.419999999998</v>
      </c>
      <c r="N132" s="232">
        <f t="shared" si="11"/>
        <v>-1.4999999999999999E-2</v>
      </c>
    </row>
    <row r="133" spans="1:14" ht="20.25" customHeight="1" x14ac:dyDescent="0.25">
      <c r="B133" s="118"/>
      <c r="C133" s="43"/>
      <c r="D133" s="159"/>
      <c r="E133" s="159"/>
      <c r="F133" s="159"/>
      <c r="G133" s="159"/>
      <c r="H133" s="159"/>
      <c r="I133" s="119"/>
      <c r="J133" s="120"/>
      <c r="K133" s="213"/>
      <c r="L133" s="213"/>
      <c r="M133" s="214"/>
      <c r="N133" s="226"/>
    </row>
    <row r="134" spans="1:14" ht="20.25" customHeight="1" x14ac:dyDescent="0.25">
      <c r="A134" s="22" t="s">
        <v>172</v>
      </c>
      <c r="B134" s="105" t="s">
        <v>287</v>
      </c>
      <c r="C134" s="121" t="s">
        <v>366</v>
      </c>
      <c r="D134" s="34"/>
      <c r="E134" s="34"/>
      <c r="F134" s="34"/>
      <c r="G134" s="34"/>
      <c r="H134" s="34"/>
      <c r="I134" s="108"/>
      <c r="J134" s="109"/>
      <c r="K134" s="186">
        <f>VLOOKUP($A134,SP!$A$9:$C$444,K$3,FALSE)</f>
        <v>3400331.18</v>
      </c>
      <c r="L134" s="186">
        <f>VLOOKUP($A134,SP!$A$9:$C$444,L$3,FALSE)</f>
        <v>4220826.57</v>
      </c>
      <c r="M134" s="212">
        <f>K134-L134</f>
        <v>-820495.39</v>
      </c>
      <c r="N134" s="225">
        <f>IF(L134=0,"-    ",M134/L134)</f>
        <v>-0.19400000000000001</v>
      </c>
    </row>
    <row r="135" spans="1:14" ht="20.25" customHeight="1" x14ac:dyDescent="0.25">
      <c r="A135" s="22" t="s">
        <v>173</v>
      </c>
      <c r="B135" s="106"/>
      <c r="C135" s="49"/>
      <c r="D135" s="110" t="s">
        <v>240</v>
      </c>
      <c r="E135" s="148" t="s">
        <v>367</v>
      </c>
      <c r="F135" s="159"/>
      <c r="G135" s="159"/>
      <c r="H135" s="159"/>
      <c r="I135" s="111"/>
      <c r="J135" s="112"/>
      <c r="K135" s="186">
        <f>VLOOKUP($A135,SP!$A$9:$C$444,K$3,FALSE)</f>
        <v>186.14</v>
      </c>
      <c r="L135" s="186">
        <f>VLOOKUP($A135,SP!$A$9:$C$444,L$3,FALSE)</f>
        <v>2878.11</v>
      </c>
      <c r="M135" s="212">
        <f t="shared" ref="M135:M140" si="12">K135-L135</f>
        <v>-2691.97</v>
      </c>
      <c r="N135" s="225">
        <f t="shared" ref="N135:N140" si="13">IF(L135=0,"-    ",M135/L135)</f>
        <v>-0.93500000000000005</v>
      </c>
    </row>
    <row r="136" spans="1:14" ht="20.25" customHeight="1" x14ac:dyDescent="0.25">
      <c r="A136" s="22" t="s">
        <v>174</v>
      </c>
      <c r="B136" s="106"/>
      <c r="C136" s="36"/>
      <c r="D136" s="107" t="s">
        <v>252</v>
      </c>
      <c r="E136" s="34" t="s">
        <v>368</v>
      </c>
      <c r="F136" s="38"/>
      <c r="G136" s="38"/>
      <c r="H136" s="38"/>
      <c r="I136" s="108"/>
      <c r="J136" s="109"/>
      <c r="K136" s="186">
        <f>VLOOKUP($A136,SP!$A$9:$C$444,K$3,FALSE)</f>
        <v>59725.19</v>
      </c>
      <c r="L136" s="186">
        <f>VLOOKUP($A136,SP!$A$9:$C$444,L$3,FALSE)</f>
        <v>64717.71</v>
      </c>
      <c r="M136" s="212">
        <f t="shared" si="12"/>
        <v>-4992.5200000000004</v>
      </c>
      <c r="N136" s="225">
        <f>IF(L136=0,"-    ",M136/L136)</f>
        <v>-7.6999999999999999E-2</v>
      </c>
    </row>
    <row r="137" spans="1:14" ht="20.25" customHeight="1" x14ac:dyDescent="0.25">
      <c r="A137" s="22" t="s">
        <v>179</v>
      </c>
      <c r="B137" s="106"/>
      <c r="C137" s="49"/>
      <c r="D137" s="110" t="s">
        <v>275</v>
      </c>
      <c r="E137" s="148" t="s">
        <v>369</v>
      </c>
      <c r="F137" s="159"/>
      <c r="G137" s="159"/>
      <c r="H137" s="159"/>
      <c r="I137" s="111"/>
      <c r="J137" s="112"/>
      <c r="K137" s="186">
        <f>ROUND(VLOOKUP($A137,SP!$A$9:$C$444,K$3,FALSE),2)</f>
        <v>0</v>
      </c>
      <c r="L137" s="186">
        <f>VLOOKUP($A137,SP!$A$9:$C$444,L$3,FALSE)</f>
        <v>0</v>
      </c>
      <c r="M137" s="212">
        <f t="shared" si="12"/>
        <v>0</v>
      </c>
      <c r="N137" s="225" t="str">
        <f t="shared" si="13"/>
        <v xml:space="preserve">-    </v>
      </c>
    </row>
    <row r="138" spans="1:14" ht="20.25" customHeight="1" x14ac:dyDescent="0.25">
      <c r="A138" s="22" t="s">
        <v>187</v>
      </c>
      <c r="B138" s="106"/>
      <c r="C138" s="36"/>
      <c r="D138" s="107" t="s">
        <v>327</v>
      </c>
      <c r="E138" s="34" t="s">
        <v>370</v>
      </c>
      <c r="F138" s="38"/>
      <c r="G138" s="38"/>
      <c r="H138" s="38"/>
      <c r="I138" s="108"/>
      <c r="J138" s="109"/>
      <c r="K138" s="186">
        <f>VLOOKUP($A138,SP!$A$9:$C$444,K$3,FALSE)</f>
        <v>3304156.91</v>
      </c>
      <c r="L138" s="186">
        <f>VLOOKUP($A138,SP!$A$9:$C$444,L$3,FALSE)</f>
        <v>4105484.11</v>
      </c>
      <c r="M138" s="212">
        <f t="shared" si="12"/>
        <v>-801327.2</v>
      </c>
      <c r="N138" s="225">
        <f t="shared" si="13"/>
        <v>-0.19500000000000001</v>
      </c>
    </row>
    <row r="139" spans="1:14" s="25" customFormat="1" ht="20.25" customHeight="1" x14ac:dyDescent="0.25">
      <c r="A139" s="244" t="s">
        <v>464</v>
      </c>
      <c r="B139" s="106"/>
      <c r="C139" s="100"/>
      <c r="D139" s="110" t="s">
        <v>360</v>
      </c>
      <c r="E139" s="148" t="s">
        <v>371</v>
      </c>
      <c r="F139" s="159"/>
      <c r="G139" s="159"/>
      <c r="H139" s="159"/>
      <c r="I139" s="111"/>
      <c r="J139" s="112"/>
      <c r="K139" s="186">
        <f>VLOOKUP($A139,SP!$A$9:$C$444,K$3,FALSE)</f>
        <v>36262.94</v>
      </c>
      <c r="L139" s="186">
        <f>VLOOKUP($A139,SP!$A$9:$C$444,L$3,FALSE)</f>
        <v>47746.64</v>
      </c>
      <c r="M139" s="212">
        <f t="shared" si="12"/>
        <v>-11483.7</v>
      </c>
      <c r="N139" s="225">
        <f t="shared" si="13"/>
        <v>-0.24099999999999999</v>
      </c>
    </row>
    <row r="140" spans="1:14" s="25" customFormat="1" ht="20.25" customHeight="1" x14ac:dyDescent="0.25">
      <c r="B140" s="117"/>
      <c r="C140" s="73" t="s">
        <v>333</v>
      </c>
      <c r="D140" s="73"/>
      <c r="E140" s="73"/>
      <c r="F140" s="73"/>
      <c r="G140" s="73"/>
      <c r="H140" s="73"/>
      <c r="I140" s="92"/>
      <c r="J140" s="93"/>
      <c r="K140" s="196">
        <f>K135+K136+K137+K138+K139</f>
        <v>3400331.18</v>
      </c>
      <c r="L140" s="196">
        <f>L135+L136+L137+L138+L139</f>
        <v>4220826.57</v>
      </c>
      <c r="M140" s="196">
        <f t="shared" si="12"/>
        <v>-820495.39</v>
      </c>
      <c r="N140" s="232">
        <f t="shared" si="13"/>
        <v>-0.19400000000000001</v>
      </c>
    </row>
    <row r="141" spans="1:14" s="25" customFormat="1" ht="20.25" customHeight="1" x14ac:dyDescent="0.25">
      <c r="B141" s="118"/>
      <c r="C141" s="43"/>
      <c r="D141" s="159"/>
      <c r="E141" s="159"/>
      <c r="F141" s="159"/>
      <c r="G141" s="159"/>
      <c r="H141" s="159"/>
      <c r="I141" s="119"/>
      <c r="J141" s="120"/>
      <c r="K141" s="213"/>
      <c r="L141" s="213"/>
      <c r="M141" s="214"/>
      <c r="N141" s="226"/>
    </row>
    <row r="142" spans="1:14" s="25" customFormat="1" ht="20.25" customHeight="1" x14ac:dyDescent="0.25">
      <c r="A142" s="22" t="s">
        <v>466</v>
      </c>
      <c r="B142" s="105" t="s">
        <v>334</v>
      </c>
      <c r="C142" s="121" t="s">
        <v>372</v>
      </c>
      <c r="D142" s="34"/>
      <c r="E142" s="34"/>
      <c r="F142" s="34"/>
      <c r="G142" s="34"/>
      <c r="H142" s="34"/>
      <c r="I142" s="108"/>
      <c r="J142" s="109"/>
      <c r="K142" s="186">
        <f>VLOOKUP($A142,SP!$A$9:$C$444,K$3,FALSE)</f>
        <v>0</v>
      </c>
      <c r="L142" s="186">
        <f>VLOOKUP($A142,SP!$A$9:$C$444,L$3,FALSE)</f>
        <v>0</v>
      </c>
      <c r="M142" s="212">
        <f>K142-L142</f>
        <v>0</v>
      </c>
      <c r="N142" s="225" t="str">
        <f>IF(L142=0,"-    ",M142/L142)</f>
        <v xml:space="preserve">-    </v>
      </c>
    </row>
    <row r="143" spans="1:14" s="25" customFormat="1" ht="20.25" customHeight="1" x14ac:dyDescent="0.25">
      <c r="A143" s="22" t="s">
        <v>193</v>
      </c>
      <c r="B143" s="106"/>
      <c r="C143" s="83"/>
      <c r="D143" s="122" t="s">
        <v>240</v>
      </c>
      <c r="E143" s="149" t="s">
        <v>373</v>
      </c>
      <c r="F143" s="83"/>
      <c r="G143" s="155"/>
      <c r="H143" s="155"/>
      <c r="I143" s="123"/>
      <c r="J143" s="124"/>
      <c r="K143" s="186">
        <f>VLOOKUP($A143,SP!$A$9:$C$444,K$3,FALSE)</f>
        <v>0</v>
      </c>
      <c r="L143" s="186">
        <f>VLOOKUP($A143,SP!$A$9:$C$444,L$3,FALSE)</f>
        <v>0</v>
      </c>
      <c r="M143" s="212">
        <f>K143-L143</f>
        <v>0</v>
      </c>
      <c r="N143" s="225" t="str">
        <f>IF(L143=0,"-    ",M143/L143)</f>
        <v xml:space="preserve">-    </v>
      </c>
    </row>
    <row r="144" spans="1:14" s="25" customFormat="1" ht="20.25" customHeight="1" x14ac:dyDescent="0.25">
      <c r="A144" s="22" t="s">
        <v>194</v>
      </c>
      <c r="B144" s="106"/>
      <c r="C144" s="49"/>
      <c r="D144" s="110" t="s">
        <v>252</v>
      </c>
      <c r="E144" s="148" t="s">
        <v>374</v>
      </c>
      <c r="F144" s="49"/>
      <c r="G144" s="159"/>
      <c r="H144" s="159"/>
      <c r="I144" s="111"/>
      <c r="J144" s="112"/>
      <c r="K144" s="186">
        <f>VLOOKUP($A144,SP!$A$9:$C$444,K$3,FALSE)</f>
        <v>0</v>
      </c>
      <c r="L144" s="186">
        <f>VLOOKUP($A144,SP!$A$9:$C$444,L$3,FALSE)</f>
        <v>0</v>
      </c>
      <c r="M144" s="212">
        <f>K144-L144</f>
        <v>0</v>
      </c>
      <c r="N144" s="225" t="str">
        <f>IF(L144=0,"-    ",M144/L144)</f>
        <v xml:space="preserve">-    </v>
      </c>
    </row>
    <row r="145" spans="1:14" s="25" customFormat="1" ht="20.25" customHeight="1" x14ac:dyDescent="0.25">
      <c r="A145" s="256" t="s">
        <v>467</v>
      </c>
      <c r="B145" s="106"/>
      <c r="C145" s="36"/>
      <c r="D145" s="107" t="s">
        <v>275</v>
      </c>
      <c r="E145" s="34" t="s">
        <v>616</v>
      </c>
      <c r="F145" s="36"/>
      <c r="G145" s="38"/>
      <c r="H145" s="38"/>
      <c r="I145" s="108"/>
      <c r="J145" s="109"/>
      <c r="K145" s="186">
        <f>VLOOKUP($A145,SP!$A$9:$C$444,K$3,FALSE)</f>
        <v>0</v>
      </c>
      <c r="L145" s="186">
        <f>VLOOKUP($A145,SP!$A$9:$C$444,L$3,FALSE)</f>
        <v>0</v>
      </c>
      <c r="M145" s="212">
        <f>K145-L145</f>
        <v>0</v>
      </c>
      <c r="N145" s="225" t="str">
        <f>IF(L145=0,"-    ",M145/L145)</f>
        <v xml:space="preserve">-    </v>
      </c>
    </row>
    <row r="146" spans="1:14" s="25" customFormat="1" ht="20.25" customHeight="1" x14ac:dyDescent="0.25">
      <c r="B146" s="117"/>
      <c r="C146" s="73" t="s">
        <v>338</v>
      </c>
      <c r="D146" s="73"/>
      <c r="E146" s="73"/>
      <c r="F146" s="73"/>
      <c r="G146" s="73"/>
      <c r="H146" s="73"/>
      <c r="I146" s="92"/>
      <c r="J146" s="93"/>
      <c r="K146" s="196">
        <f>K143+K144</f>
        <v>0</v>
      </c>
      <c r="L146" s="196">
        <f>L143+L144</f>
        <v>0</v>
      </c>
      <c r="M146" s="196">
        <f>K146-L146</f>
        <v>0</v>
      </c>
      <c r="N146" s="232" t="str">
        <f>IF(L146=0,"-    ",M146/L146)</f>
        <v xml:space="preserve">-    </v>
      </c>
    </row>
    <row r="147" spans="1:14" s="25" customFormat="1" ht="20.25" customHeight="1" x14ac:dyDescent="0.25">
      <c r="B147" s="118"/>
      <c r="C147" s="43"/>
      <c r="D147" s="159"/>
      <c r="E147" s="159"/>
      <c r="F147" s="159"/>
      <c r="G147" s="159"/>
      <c r="H147" s="154"/>
      <c r="I147" s="125"/>
      <c r="J147" s="126"/>
      <c r="K147" s="213"/>
      <c r="L147" s="213"/>
      <c r="M147" s="214"/>
      <c r="N147" s="226"/>
    </row>
    <row r="148" spans="1:14" s="25" customFormat="1" ht="20.25" customHeight="1" thickBot="1" x14ac:dyDescent="0.3">
      <c r="A148" s="22" t="s">
        <v>195</v>
      </c>
      <c r="B148" s="105" t="s">
        <v>340</v>
      </c>
      <c r="C148" s="320" t="s">
        <v>631</v>
      </c>
      <c r="D148" s="320"/>
      <c r="E148" s="320"/>
      <c r="F148" s="320"/>
      <c r="G148" s="320"/>
      <c r="H148" s="320"/>
      <c r="I148" s="127"/>
      <c r="J148" s="128"/>
      <c r="K148" s="186">
        <f>VLOOKUP($A148,SP!$A$9:$C$444,K$3,FALSE)</f>
        <v>14242639.1</v>
      </c>
      <c r="L148" s="186">
        <f>VLOOKUP($A148,SP!$A$9:$C$444,L$3,FALSE)</f>
        <v>8359523.6600000001</v>
      </c>
      <c r="M148" s="212">
        <f t="shared" ref="M148:M169" si="14">K148-L148</f>
        <v>5883115.4400000004</v>
      </c>
      <c r="N148" s="225">
        <f t="shared" ref="N148:N169" si="15">IF(L148=0,"-    ",M148/L148)</f>
        <v>0.70399999999999996</v>
      </c>
    </row>
    <row r="149" spans="1:14" s="25" customFormat="1" ht="20.25" customHeight="1" thickBot="1" x14ac:dyDescent="0.3">
      <c r="B149" s="105"/>
      <c r="C149" s="129"/>
      <c r="D149" s="129"/>
      <c r="E149" s="129"/>
      <c r="F149" s="129"/>
      <c r="G149" s="129"/>
      <c r="H149" s="129"/>
      <c r="I149" s="79" t="s">
        <v>273</v>
      </c>
      <c r="J149" s="79" t="s">
        <v>274</v>
      </c>
      <c r="K149" s="211"/>
      <c r="L149" s="211"/>
      <c r="M149" s="212"/>
      <c r="N149" s="225"/>
    </row>
    <row r="150" spans="1:14" s="25" customFormat="1" ht="20.25" customHeight="1" x14ac:dyDescent="0.25">
      <c r="A150" s="22" t="s">
        <v>196</v>
      </c>
      <c r="B150" s="130"/>
      <c r="C150" s="103"/>
      <c r="D150" s="107" t="s">
        <v>240</v>
      </c>
      <c r="E150" s="34" t="s">
        <v>375</v>
      </c>
      <c r="F150" s="34"/>
      <c r="G150" s="34"/>
      <c r="H150" s="34"/>
      <c r="I150" s="264">
        <f>VLOOKUP($A150,'crediti e debiti'!$A$6:$F$189,I$3,FALSE)</f>
        <v>0</v>
      </c>
      <c r="J150" s="264">
        <f>VLOOKUP($A150,'crediti e debiti'!$A$6:$F$189,J$3,FALSE)</f>
        <v>0</v>
      </c>
      <c r="K150" s="186">
        <f>VLOOKUP($A150,SP!$A$9:$C$444,K$3,FALSE)</f>
        <v>0</v>
      </c>
      <c r="L150" s="186">
        <f>VLOOKUP($A150,SP!$A$9:$C$444,L$3,FALSE)</f>
        <v>0</v>
      </c>
      <c r="M150" s="212">
        <f t="shared" si="14"/>
        <v>0</v>
      </c>
      <c r="N150" s="225" t="str">
        <f t="shared" si="15"/>
        <v xml:space="preserve">-    </v>
      </c>
    </row>
    <row r="151" spans="1:14" s="25" customFormat="1" ht="20.25" customHeight="1" x14ac:dyDescent="0.25">
      <c r="A151" s="22" t="s">
        <v>197</v>
      </c>
      <c r="B151" s="130"/>
      <c r="C151" s="100"/>
      <c r="D151" s="110" t="s">
        <v>252</v>
      </c>
      <c r="E151" s="148" t="s">
        <v>376</v>
      </c>
      <c r="F151" s="148"/>
      <c r="G151" s="110"/>
      <c r="H151" s="148"/>
      <c r="I151" s="264">
        <f>VLOOKUP($A151,'crediti e debiti'!$A$6:$F$189,I$3,FALSE)</f>
        <v>0</v>
      </c>
      <c r="J151" s="264">
        <f>VLOOKUP($A151,'crediti e debiti'!$A$6:$F$189,J$3,FALSE)</f>
        <v>0</v>
      </c>
      <c r="K151" s="186">
        <f>VLOOKUP($A151,SP!$A$9:$C$444,K$3,FALSE)</f>
        <v>0</v>
      </c>
      <c r="L151" s="186">
        <f>VLOOKUP($A151,SP!$A$9:$C$444,L$3,FALSE)</f>
        <v>0</v>
      </c>
      <c r="M151" s="212">
        <f t="shared" si="14"/>
        <v>0</v>
      </c>
      <c r="N151" s="225" t="str">
        <f t="shared" si="15"/>
        <v xml:space="preserve">-    </v>
      </c>
    </row>
    <row r="152" spans="1:14" s="25" customFormat="1" ht="20.25" customHeight="1" x14ac:dyDescent="0.25">
      <c r="A152" s="22" t="s">
        <v>203</v>
      </c>
      <c r="B152" s="130"/>
      <c r="C152" s="103"/>
      <c r="D152" s="107" t="s">
        <v>275</v>
      </c>
      <c r="E152" s="34" t="s">
        <v>377</v>
      </c>
      <c r="F152" s="34"/>
      <c r="G152" s="34"/>
      <c r="H152" s="34"/>
      <c r="I152" s="264">
        <f>VLOOKUP($A152,'crediti e debiti'!$A$6:$F$189,I$3,FALSE)</f>
        <v>0</v>
      </c>
      <c r="J152" s="264">
        <f>VLOOKUP($A152,'crediti e debiti'!$A$6:$F$189,J$3,FALSE)</f>
        <v>0</v>
      </c>
      <c r="K152" s="186">
        <f>VLOOKUP($A152,SP!$A$9:$C$444,K$3,FALSE)</f>
        <v>0</v>
      </c>
      <c r="L152" s="186">
        <f>VLOOKUP($A152,SP!$A$9:$C$444,L$3,FALSE)</f>
        <v>0</v>
      </c>
      <c r="M152" s="212">
        <f t="shared" si="14"/>
        <v>0</v>
      </c>
      <c r="N152" s="225" t="str">
        <f t="shared" si="15"/>
        <v xml:space="preserve">-    </v>
      </c>
    </row>
    <row r="153" spans="1:14" s="25" customFormat="1" ht="20.25" customHeight="1" x14ac:dyDescent="0.25">
      <c r="A153" s="22" t="s">
        <v>204</v>
      </c>
      <c r="B153" s="130"/>
      <c r="C153" s="103"/>
      <c r="D153" s="107" t="s">
        <v>327</v>
      </c>
      <c r="E153" s="34" t="s">
        <v>378</v>
      </c>
      <c r="F153" s="34"/>
      <c r="G153" s="34"/>
      <c r="H153" s="34"/>
      <c r="I153" s="264">
        <f>VLOOKUP($A153,'crediti e debiti'!$A$6:$F$189,I$3,FALSE)</f>
        <v>0</v>
      </c>
      <c r="J153" s="264">
        <f>VLOOKUP($A153,'crediti e debiti'!$A$6:$F$189,J$3,FALSE)</f>
        <v>0</v>
      </c>
      <c r="K153" s="186">
        <f>VLOOKUP($A153,SP!$A$9:$C$444,K$3,FALSE)</f>
        <v>3617554.47</v>
      </c>
      <c r="L153" s="186">
        <f>VLOOKUP($A153,SP!$A$9:$C$444,L$3,FALSE)</f>
        <v>1025032.63</v>
      </c>
      <c r="M153" s="212">
        <f t="shared" si="14"/>
        <v>2592521.84</v>
      </c>
      <c r="N153" s="225">
        <f t="shared" si="15"/>
        <v>2.5289999999999999</v>
      </c>
    </row>
    <row r="154" spans="1:14" s="25" customFormat="1" ht="20.25" customHeight="1" x14ac:dyDescent="0.25">
      <c r="A154" s="22" t="s">
        <v>205</v>
      </c>
      <c r="B154" s="130"/>
      <c r="C154" s="100"/>
      <c r="D154" s="110" t="s">
        <v>360</v>
      </c>
      <c r="E154" s="148" t="s">
        <v>379</v>
      </c>
      <c r="F154" s="148"/>
      <c r="G154" s="110"/>
      <c r="H154" s="148"/>
      <c r="I154" s="220">
        <f>I155+I158+I159+I160+I164+I165</f>
        <v>0</v>
      </c>
      <c r="J154" s="220">
        <f>J155+J158+J159+J160+J164+J165</f>
        <v>0</v>
      </c>
      <c r="K154" s="186">
        <f>VLOOKUP($A154,SP!$A$9:$C$444,K$3,FALSE)</f>
        <v>0</v>
      </c>
      <c r="L154" s="186">
        <f>VLOOKUP($A154,SP!$A$9:$C$444,L$3,FALSE)</f>
        <v>1658.64</v>
      </c>
      <c r="M154" s="212">
        <f t="shared" si="14"/>
        <v>-1658.64</v>
      </c>
      <c r="N154" s="225">
        <f t="shared" si="15"/>
        <v>-1</v>
      </c>
    </row>
    <row r="155" spans="1:14" s="25" customFormat="1" ht="20.25" customHeight="1" x14ac:dyDescent="0.25">
      <c r="A155" s="22" t="s">
        <v>207</v>
      </c>
      <c r="B155" s="106"/>
      <c r="C155" s="68"/>
      <c r="D155" s="69"/>
      <c r="E155" s="328" t="s">
        <v>255</v>
      </c>
      <c r="F155" s="324" t="s">
        <v>380</v>
      </c>
      <c r="G155" s="324"/>
      <c r="H155" s="324"/>
      <c r="I155" s="332">
        <f>VLOOKUP($A155,'crediti e debiti'!$A$6:$F$189,I$3,FALSE)+VLOOKUP($A156,'crediti e debiti'!$A$6:$F$189,I$3,FALSE)+VLOOKUP($A157,'crediti e debiti'!$A$6:$F$189,I$3,FALSE)</f>
        <v>0</v>
      </c>
      <c r="J155" s="332">
        <f>VLOOKUP($A155,'crediti e debiti'!$A$6:$F$189,J$3,FALSE)+VLOOKUP($A156,'crediti e debiti'!$A$6:$F$189,J$3,FALSE)+VLOOKUP($A157,'crediti e debiti'!$A$6:$F$189,J$3,FALSE)</f>
        <v>0</v>
      </c>
      <c r="K155" s="335">
        <f>VLOOKUP($A155,SP!$A$9:$C$444,K$3,FALSE)+VLOOKUP($A156,SP!$A$9:$C$444,K$3,FALSE)+VLOOKUP($A157,SP!$A$9:$C$444,K$3,FALSE)</f>
        <v>0</v>
      </c>
      <c r="L155" s="310">
        <f>VLOOKUP($A155,SP!$A$9:$C$444,L$3,FALSE)+VLOOKUP($A156,SP!$A$9:$C$444,L$3,FALSE)+VLOOKUP($A157,SP!$A$9:$C$444,L$3,FALSE)</f>
        <v>0</v>
      </c>
      <c r="M155" s="311">
        <f t="shared" si="14"/>
        <v>0</v>
      </c>
      <c r="N155" s="314" t="str">
        <f t="shared" si="15"/>
        <v xml:space="preserve">-    </v>
      </c>
    </row>
    <row r="156" spans="1:14" s="25" customFormat="1" ht="20.25" hidden="1" customHeight="1" x14ac:dyDescent="0.25">
      <c r="A156" s="22" t="s">
        <v>210</v>
      </c>
      <c r="B156" s="106"/>
      <c r="C156" s="49"/>
      <c r="D156" s="43"/>
      <c r="E156" s="329"/>
      <c r="F156" s="331"/>
      <c r="G156" s="331"/>
      <c r="H156" s="331"/>
      <c r="I156" s="333" t="e">
        <f>VLOOKUP($A158,'crediti e debiti'!$A$8:$D$13,2,FALSE)</f>
        <v>#N/A</v>
      </c>
      <c r="J156" s="333" t="e">
        <f>VLOOKUP($A158,'crediti e debiti'!$A$8:$D$13,2,FALSE)</f>
        <v>#N/A</v>
      </c>
      <c r="K156" s="336" t="e">
        <f>VLOOKUP($A158,SP!#REF!,K$3,FALSE)</f>
        <v>#REF!</v>
      </c>
      <c r="L156" s="310" t="e">
        <f>VLOOKUP($A158,SP!#REF!,L$3,FALSE)</f>
        <v>#REF!</v>
      </c>
      <c r="M156" s="312"/>
      <c r="N156" s="315"/>
    </row>
    <row r="157" spans="1:14" s="25" customFormat="1" ht="20.25" hidden="1" customHeight="1" x14ac:dyDescent="0.25">
      <c r="A157" s="22" t="s">
        <v>211</v>
      </c>
      <c r="B157" s="106"/>
      <c r="C157" s="83"/>
      <c r="D157" s="84"/>
      <c r="E157" s="330"/>
      <c r="F157" s="325"/>
      <c r="G157" s="325"/>
      <c r="H157" s="325"/>
      <c r="I157" s="334" t="e">
        <f>VLOOKUP($A159,'crediti e debiti'!$A$8:$D$13,2,FALSE)</f>
        <v>#N/A</v>
      </c>
      <c r="J157" s="334" t="e">
        <f>VLOOKUP($A159,'crediti e debiti'!$A$8:$D$13,2,FALSE)</f>
        <v>#N/A</v>
      </c>
      <c r="K157" s="337" t="e">
        <f>VLOOKUP($A159,SP!#REF!,K$3,FALSE)</f>
        <v>#REF!</v>
      </c>
      <c r="L157" s="310" t="e">
        <f>VLOOKUP($A159,SP!#REF!,L$3,FALSE)</f>
        <v>#REF!</v>
      </c>
      <c r="M157" s="313"/>
      <c r="N157" s="316"/>
    </row>
    <row r="158" spans="1:14" s="25" customFormat="1" ht="20.25" customHeight="1" x14ac:dyDescent="0.25">
      <c r="A158" s="22" t="s">
        <v>208</v>
      </c>
      <c r="B158" s="106"/>
      <c r="C158" s="49"/>
      <c r="D158" s="43"/>
      <c r="E158" s="131" t="s">
        <v>257</v>
      </c>
      <c r="F158" s="317" t="s">
        <v>381</v>
      </c>
      <c r="G158" s="317"/>
      <c r="H158" s="317"/>
      <c r="I158" s="218">
        <f>VLOOKUP($A158,'crediti e debiti'!$A$6:$F$189,I$3,FALSE)</f>
        <v>0</v>
      </c>
      <c r="J158" s="218">
        <f>VLOOKUP($A158,'crediti e debiti'!$A$6:$F$189,J$3,FALSE)</f>
        <v>0</v>
      </c>
      <c r="K158" s="187">
        <f>VLOOKUP($A158,SP!$A$9:$C$444,K$3,FALSE)</f>
        <v>0</v>
      </c>
      <c r="L158" s="187">
        <f>VLOOKUP($A158,SP!$A$9:$C$444,L$3,FALSE)</f>
        <v>0</v>
      </c>
      <c r="M158" s="214">
        <f t="shared" si="14"/>
        <v>0</v>
      </c>
      <c r="N158" s="226" t="str">
        <f t="shared" si="15"/>
        <v xml:space="preserve">-    </v>
      </c>
    </row>
    <row r="159" spans="1:14" s="25" customFormat="1" ht="20.25" customHeight="1" x14ac:dyDescent="0.25">
      <c r="A159" s="22" t="s">
        <v>209</v>
      </c>
      <c r="B159" s="106"/>
      <c r="C159" s="68"/>
      <c r="D159" s="69"/>
      <c r="E159" s="258" t="s">
        <v>279</v>
      </c>
      <c r="F159" s="318" t="s">
        <v>382</v>
      </c>
      <c r="G159" s="318"/>
      <c r="H159" s="318"/>
      <c r="I159" s="218">
        <f>VLOOKUP($A159,'crediti e debiti'!$A$6:$F$189,I$3,FALSE)</f>
        <v>0</v>
      </c>
      <c r="J159" s="218">
        <f>VLOOKUP($A159,'crediti e debiti'!$A$6:$F$189,J$3,FALSE)</f>
        <v>0</v>
      </c>
      <c r="K159" s="187">
        <f>VLOOKUP($A159,SP!$A$9:$C$444,K$3,FALSE)</f>
        <v>0</v>
      </c>
      <c r="L159" s="187">
        <f>VLOOKUP($A159,SP!$A$9:$C$444,L$3,FALSE)</f>
        <v>0</v>
      </c>
      <c r="M159" s="214">
        <f t="shared" si="14"/>
        <v>0</v>
      </c>
      <c r="N159" s="226" t="str">
        <f t="shared" si="15"/>
        <v xml:space="preserve">-    </v>
      </c>
    </row>
    <row r="160" spans="1:14" s="25" customFormat="1" ht="20.25" customHeight="1" x14ac:dyDescent="0.25">
      <c r="A160" s="22" t="s">
        <v>212</v>
      </c>
      <c r="B160" s="106"/>
      <c r="C160" s="68"/>
      <c r="D160" s="69"/>
      <c r="E160" s="278" t="s">
        <v>281</v>
      </c>
      <c r="F160" s="281" t="s">
        <v>383</v>
      </c>
      <c r="G160" s="281"/>
      <c r="H160" s="282"/>
      <c r="I160" s="287">
        <f>VLOOKUP($A160,'crediti e debiti'!$A$6:$F$189,I$3,FALSE)+VLOOKUP($A161,'crediti e debiti'!$A$6:$F$189,I$3,FALSE)+VLOOKUP($A162,'crediti e debiti'!$A$6:$F$189,I$3,FALSE)+VLOOKUP($A163,'crediti e debiti'!$A$6:$F$189,I$3,FALSE)</f>
        <v>0</v>
      </c>
      <c r="J160" s="287">
        <f>VLOOKUP($A160,'crediti e debiti'!$A$6:$F$189,J$3,FALSE)+VLOOKUP($A161,'crediti e debiti'!$A$6:$F$189,J$3,FALSE)+VLOOKUP($A162,'crediti e debiti'!$A$6:$F$189,J$3,FALSE)+VLOOKUP($A163,'crediti e debiti'!$A$6:$F$189,J$3,FALSE)</f>
        <v>0</v>
      </c>
      <c r="K160" s="268">
        <f>VLOOKUP($A160,SP!$A$9:$C$444,K$3,FALSE)+VLOOKUP($A161,SP!$A$9:$C$444,K$3,FALSE)+VLOOKUP($A162,SP!$A$9:$C$444,K$3,FALSE)+VLOOKUP($A163,SP!$A$9:$C$444,K$3,FALSE)</f>
        <v>0</v>
      </c>
      <c r="L160" s="271">
        <f>VLOOKUP($A160,SP!$A$9:$C$444,L$3,FALSE)+VLOOKUP($A161,SP!$A$9:$C$444,L$3,FALSE)+VLOOKUP($A162,SP!$A$9:$C$444,L$3,FALSE)+VLOOKUP($A163,SP!$A$9:$C$444,L$3,FALSE)</f>
        <v>1658.64</v>
      </c>
      <c r="M160" s="272">
        <f>K160-L160</f>
        <v>-1658.64</v>
      </c>
      <c r="N160" s="275">
        <f>IF(L160=0,"-    ",M160/L160)</f>
        <v>-1</v>
      </c>
    </row>
    <row r="161" spans="1:16" s="25" customFormat="1" ht="20.25" hidden="1" customHeight="1" x14ac:dyDescent="0.25">
      <c r="A161" s="244" t="s">
        <v>478</v>
      </c>
      <c r="B161" s="106"/>
      <c r="C161" s="49"/>
      <c r="D161" s="43"/>
      <c r="E161" s="279"/>
      <c r="F161" s="283"/>
      <c r="G161" s="283"/>
      <c r="H161" s="284"/>
      <c r="I161" s="288"/>
      <c r="J161" s="288"/>
      <c r="K161" s="269"/>
      <c r="L161" s="271"/>
      <c r="M161" s="273"/>
      <c r="N161" s="276"/>
    </row>
    <row r="162" spans="1:16" s="25" customFormat="1" ht="20.25" hidden="1" customHeight="1" x14ac:dyDescent="0.25">
      <c r="A162" s="244" t="s">
        <v>624</v>
      </c>
      <c r="B162" s="106"/>
      <c r="C162" s="49"/>
      <c r="D162" s="43"/>
      <c r="E162" s="279"/>
      <c r="F162" s="283"/>
      <c r="G162" s="283"/>
      <c r="H162" s="284"/>
      <c r="I162" s="288"/>
      <c r="J162" s="288"/>
      <c r="K162" s="269"/>
      <c r="L162" s="271"/>
      <c r="M162" s="273"/>
      <c r="N162" s="276"/>
    </row>
    <row r="163" spans="1:16" s="25" customFormat="1" ht="20.25" hidden="1" customHeight="1" x14ac:dyDescent="0.25">
      <c r="A163" s="244" t="s">
        <v>625</v>
      </c>
      <c r="B163" s="106"/>
      <c r="C163" s="83"/>
      <c r="D163" s="84"/>
      <c r="E163" s="280"/>
      <c r="F163" s="285"/>
      <c r="G163" s="285"/>
      <c r="H163" s="286"/>
      <c r="I163" s="289"/>
      <c r="J163" s="289"/>
      <c r="K163" s="270"/>
      <c r="L163" s="271"/>
      <c r="M163" s="274"/>
      <c r="N163" s="277"/>
    </row>
    <row r="164" spans="1:16" s="25" customFormat="1" ht="20.25" customHeight="1" x14ac:dyDescent="0.25">
      <c r="A164" s="22" t="s">
        <v>213</v>
      </c>
      <c r="B164" s="106"/>
      <c r="C164" s="49"/>
      <c r="D164" s="43"/>
      <c r="E164" s="131" t="s">
        <v>384</v>
      </c>
      <c r="F164" s="157" t="s">
        <v>385</v>
      </c>
      <c r="G164" s="157"/>
      <c r="H164" s="157"/>
      <c r="I164" s="218">
        <f>VLOOKUP($A164,'crediti e debiti'!$A$6:$F$189,I$3,FALSE)</f>
        <v>0</v>
      </c>
      <c r="J164" s="218">
        <f>VLOOKUP($A164,'crediti e debiti'!$A$6:$F$189,J$3,FALSE)</f>
        <v>0</v>
      </c>
      <c r="K164" s="187">
        <f>VLOOKUP($A164,SP!$A$9:$C$444,K$3,FALSE)</f>
        <v>0</v>
      </c>
      <c r="L164" s="187">
        <f>VLOOKUP($A164,SP!$A$9:$C$444,L$3,FALSE)</f>
        <v>0</v>
      </c>
      <c r="M164" s="214">
        <f t="shared" si="14"/>
        <v>0</v>
      </c>
      <c r="N164" s="226" t="str">
        <f t="shared" si="15"/>
        <v xml:space="preserve">-    </v>
      </c>
    </row>
    <row r="165" spans="1:16" s="25" customFormat="1" ht="20.25" customHeight="1" x14ac:dyDescent="0.25">
      <c r="A165" s="244" t="s">
        <v>626</v>
      </c>
      <c r="B165" s="106"/>
      <c r="C165" s="36"/>
      <c r="D165" s="37"/>
      <c r="E165" s="132" t="s">
        <v>386</v>
      </c>
      <c r="F165" s="52" t="s">
        <v>387</v>
      </c>
      <c r="G165" s="38"/>
      <c r="H165" s="38"/>
      <c r="I165" s="218">
        <f>VLOOKUP($A165,'crediti e debiti'!$A$6:$F$189,I$3,FALSE)</f>
        <v>0</v>
      </c>
      <c r="J165" s="218">
        <f>VLOOKUP($A165,'crediti e debiti'!$A$6:$F$189,J$3,FALSE)</f>
        <v>0</v>
      </c>
      <c r="K165" s="187">
        <f>VLOOKUP($A165,SP!$A$9:$C$444,K$3,FALSE)</f>
        <v>0</v>
      </c>
      <c r="L165" s="187">
        <f>VLOOKUP($A165,SP!$A$9:$C$444,L$3,FALSE)</f>
        <v>0</v>
      </c>
      <c r="M165" s="214">
        <f t="shared" si="14"/>
        <v>0</v>
      </c>
      <c r="N165" s="226" t="str">
        <f t="shared" si="15"/>
        <v xml:space="preserve">-    </v>
      </c>
    </row>
    <row r="166" spans="1:16" s="25" customFormat="1" ht="20.25" customHeight="1" x14ac:dyDescent="0.25">
      <c r="A166" s="22" t="s">
        <v>214</v>
      </c>
      <c r="B166" s="130"/>
      <c r="C166" s="49"/>
      <c r="D166" s="110" t="s">
        <v>362</v>
      </c>
      <c r="E166" s="319" t="s">
        <v>388</v>
      </c>
      <c r="F166" s="319"/>
      <c r="G166" s="319"/>
      <c r="H166" s="319"/>
      <c r="I166" s="218">
        <f>VLOOKUP($A166,'crediti e debiti'!$A$6:$F$189,I$3,FALSE)</f>
        <v>0</v>
      </c>
      <c r="J166" s="218">
        <f>VLOOKUP($A166,'crediti e debiti'!$A$6:$F$189,J$3,FALSE)</f>
        <v>0</v>
      </c>
      <c r="K166" s="186">
        <f>VLOOKUP($A166,SP!$A$9:$C$444,K$3,FALSE)</f>
        <v>0</v>
      </c>
      <c r="L166" s="186">
        <f>VLOOKUP($A166,SP!$A$9:$C$444,L$3,FALSE)</f>
        <v>0</v>
      </c>
      <c r="M166" s="212">
        <f t="shared" si="14"/>
        <v>0</v>
      </c>
      <c r="N166" s="225" t="str">
        <f t="shared" si="15"/>
        <v xml:space="preserve">-    </v>
      </c>
    </row>
    <row r="167" spans="1:16" s="25" customFormat="1" ht="20.25" customHeight="1" x14ac:dyDescent="0.25">
      <c r="A167" s="22" t="s">
        <v>218</v>
      </c>
      <c r="B167" s="130"/>
      <c r="C167" s="36"/>
      <c r="D167" s="107" t="s">
        <v>364</v>
      </c>
      <c r="E167" s="34" t="s">
        <v>389</v>
      </c>
      <c r="F167" s="34"/>
      <c r="G167" s="34"/>
      <c r="H167" s="34"/>
      <c r="I167" s="218">
        <f>VLOOKUP($A167,'crediti e debiti'!$A$6:$F$189,I$3,FALSE)</f>
        <v>0</v>
      </c>
      <c r="J167" s="218">
        <f>VLOOKUP($A167,'crediti e debiti'!$A$6:$F$189,J$3,FALSE)</f>
        <v>0</v>
      </c>
      <c r="K167" s="186">
        <f>VLOOKUP($A167,SP!$A$9:$C$444,K$3,FALSE)</f>
        <v>2666890.14</v>
      </c>
      <c r="L167" s="186">
        <f>VLOOKUP($A167,SP!$A$9:$C$444,L$3,FALSE)</f>
        <v>1999035.44</v>
      </c>
      <c r="M167" s="212">
        <f t="shared" si="14"/>
        <v>667854.69999999995</v>
      </c>
      <c r="N167" s="225">
        <f t="shared" si="15"/>
        <v>0.33400000000000002</v>
      </c>
    </row>
    <row r="168" spans="1:16" s="25" customFormat="1" ht="20.25" customHeight="1" x14ac:dyDescent="0.25">
      <c r="A168" s="22" t="s">
        <v>220</v>
      </c>
      <c r="B168" s="133"/>
      <c r="C168" s="49"/>
      <c r="D168" s="110" t="s">
        <v>409</v>
      </c>
      <c r="E168" s="148" t="s">
        <v>390</v>
      </c>
      <c r="F168" s="148"/>
      <c r="G168" s="110"/>
      <c r="H168" s="148"/>
      <c r="I168" s="218">
        <f>VLOOKUP($A168,'crediti e debiti'!$A$6:$F$189,I$3,FALSE)</f>
        <v>0</v>
      </c>
      <c r="J168" s="218">
        <f>VLOOKUP($A168,'crediti e debiti'!$A$6:$F$189,J$3,FALSE)</f>
        <v>0</v>
      </c>
      <c r="K168" s="186">
        <f>VLOOKUP($A168,SP!$A$9:$C$444,K$3,FALSE)</f>
        <v>0</v>
      </c>
      <c r="L168" s="186">
        <f>VLOOKUP($A168,SP!$A$9:$C$444,L$3,FALSE)</f>
        <v>0</v>
      </c>
      <c r="M168" s="212">
        <f t="shared" si="14"/>
        <v>0</v>
      </c>
      <c r="N168" s="225" t="str">
        <f t="shared" si="15"/>
        <v xml:space="preserve">-    </v>
      </c>
    </row>
    <row r="169" spans="1:16" s="25" customFormat="1" ht="20.25" customHeight="1" x14ac:dyDescent="0.25">
      <c r="A169" s="22" t="s">
        <v>221</v>
      </c>
      <c r="B169" s="133"/>
      <c r="C169" s="36"/>
      <c r="D169" s="107" t="s">
        <v>410</v>
      </c>
      <c r="E169" s="34" t="s">
        <v>391</v>
      </c>
      <c r="F169" s="34"/>
      <c r="G169" s="34"/>
      <c r="H169" s="34"/>
      <c r="I169" s="218">
        <f>VLOOKUP($A169,'crediti e debiti'!$A$6:$F$189,I$3,FALSE)</f>
        <v>0</v>
      </c>
      <c r="J169" s="218">
        <f>VLOOKUP($A169,'crediti e debiti'!$A$6:$F$189,J$3,FALSE)</f>
        <v>0</v>
      </c>
      <c r="K169" s="186">
        <f>VLOOKUP($A169,SP!$A$9:$C$444,K$3,FALSE)</f>
        <v>111372.88</v>
      </c>
      <c r="L169" s="186">
        <f>VLOOKUP($A169,SP!$A$9:$C$444,L$3,FALSE)</f>
        <v>109839.02</v>
      </c>
      <c r="M169" s="212">
        <f t="shared" si="14"/>
        <v>1533.86</v>
      </c>
      <c r="N169" s="225">
        <f t="shared" si="15"/>
        <v>1.4E-2</v>
      </c>
    </row>
    <row r="170" spans="1:16" s="25" customFormat="1" ht="20.25" customHeight="1" x14ac:dyDescent="0.25">
      <c r="A170" s="22" t="s">
        <v>224</v>
      </c>
      <c r="B170" s="133"/>
      <c r="C170" s="49"/>
      <c r="D170" s="110" t="s">
        <v>411</v>
      </c>
      <c r="E170" s="148" t="s">
        <v>392</v>
      </c>
      <c r="F170" s="148"/>
      <c r="G170" s="110"/>
      <c r="H170" s="148"/>
      <c r="I170" s="218">
        <f>VLOOKUP($A170,'crediti e debiti'!$A$6:$F$189,I$3,FALSE)</f>
        <v>0</v>
      </c>
      <c r="J170" s="218">
        <f>VLOOKUP($A170,'crediti e debiti'!$A$6:$F$189,J$3,FALSE)</f>
        <v>0</v>
      </c>
      <c r="K170" s="186">
        <f>VLOOKUP($A170,SP!$A$9:$C$444,K$3,FALSE)</f>
        <v>0</v>
      </c>
      <c r="L170" s="186">
        <f>VLOOKUP($A170,SP!$A$9:$C$444,L$3,FALSE)</f>
        <v>0</v>
      </c>
      <c r="M170" s="212">
        <f>K170-L170</f>
        <v>0</v>
      </c>
      <c r="N170" s="225" t="str">
        <f>IF(L170=0,"-    ",M170/L170)</f>
        <v xml:space="preserve">-    </v>
      </c>
    </row>
    <row r="171" spans="1:16" s="25" customFormat="1" ht="20.25" customHeight="1" x14ac:dyDescent="0.25">
      <c r="A171" s="22" t="s">
        <v>222</v>
      </c>
      <c r="B171" s="133"/>
      <c r="C171" s="36"/>
      <c r="D171" s="107" t="s">
        <v>412</v>
      </c>
      <c r="E171" s="34" t="s">
        <v>393</v>
      </c>
      <c r="F171" s="34"/>
      <c r="G171" s="34"/>
      <c r="H171" s="34"/>
      <c r="I171" s="218">
        <f>VLOOKUP($A171,'crediti e debiti'!$A$6:$F$189,I$3,FALSE)</f>
        <v>0</v>
      </c>
      <c r="J171" s="218">
        <f>VLOOKUP($A171,'crediti e debiti'!$A$6:$F$189,J$3,FALSE)</f>
        <v>0</v>
      </c>
      <c r="K171" s="186">
        <f>VLOOKUP($A171,SP!$A$9:$C$444,K$3,FALSE)</f>
        <v>70385.42</v>
      </c>
      <c r="L171" s="186">
        <f>VLOOKUP($A171,SP!$A$9:$C$444,L$3,FALSE)</f>
        <v>50457.67</v>
      </c>
      <c r="M171" s="212">
        <f>K171-L171</f>
        <v>19927.75</v>
      </c>
      <c r="N171" s="225">
        <f>IF(L171=0,"-    ",M171/L171)</f>
        <v>0.39500000000000002</v>
      </c>
    </row>
    <row r="172" spans="1:16" s="25" customFormat="1" ht="20.25" customHeight="1" x14ac:dyDescent="0.25">
      <c r="A172" s="22" t="s">
        <v>225</v>
      </c>
      <c r="B172" s="106"/>
      <c r="C172" s="49"/>
      <c r="D172" s="300" t="s">
        <v>413</v>
      </c>
      <c r="E172" s="302" t="s">
        <v>394</v>
      </c>
      <c r="F172" s="302"/>
      <c r="G172" s="302"/>
      <c r="H172" s="302"/>
      <c r="I172" s="304">
        <f>VLOOKUP($A172,'crediti e debiti'!$A$6:$F$189,I$3,FALSE)+VLOOKUP($A173,'crediti e debiti'!$A$6:$F$189,I$3,FALSE)+VLOOKUP($A174,'crediti e debiti'!$A$6:$F$189,I$3,FALSE)</f>
        <v>0</v>
      </c>
      <c r="J172" s="304">
        <f>VLOOKUP($A172,'crediti e debiti'!$A$6:$F$189,J$3,FALSE)+VLOOKUP($A173,'crediti e debiti'!$A$6:$F$189,J$3,FALSE)+VLOOKUP($A174,'crediti e debiti'!$A$6:$F$189,J$3,FALSE)</f>
        <v>0</v>
      </c>
      <c r="K172" s="307">
        <f>VLOOKUP($A172,SP!$A$9:$C$444,K$3,FALSE)+VLOOKUP($A173,SP!$A$9:$C$444,K$3,FALSE)+VLOOKUP($A174,SP!$A$9:$C$444,K$3,FALSE)</f>
        <v>7776436.1900000004</v>
      </c>
      <c r="L172" s="307">
        <f>VLOOKUP($A172,SP!$A$9:$C$444,L$3,FALSE)+VLOOKUP($A173,SP!$A$9:$C$444,L$3,FALSE)+VLOOKUP($A174,SP!$A$9:$C$444,L$3,FALSE)</f>
        <v>5173500.26</v>
      </c>
      <c r="M172" s="290">
        <f>K172-L172</f>
        <v>2602935.9300000002</v>
      </c>
      <c r="N172" s="293">
        <f>IF(L172=0,"-    ",M172/L172)</f>
        <v>0.503</v>
      </c>
    </row>
    <row r="173" spans="1:16" s="25" customFormat="1" ht="20.25" hidden="1" customHeight="1" x14ac:dyDescent="0.25">
      <c r="A173" s="22" t="s">
        <v>226</v>
      </c>
      <c r="B173" s="106"/>
      <c r="C173" s="49"/>
      <c r="D173" s="300"/>
      <c r="E173" s="302"/>
      <c r="F173" s="302"/>
      <c r="G173" s="302"/>
      <c r="H173" s="302"/>
      <c r="I173" s="305" t="e">
        <f>VLOOKUP($A173,'crediti e debiti'!$A$8:$D$13,2,FALSE)</f>
        <v>#N/A</v>
      </c>
      <c r="J173" s="305" t="e">
        <f>VLOOKUP($A173,'crediti e debiti'!$A$8:$D$13,2,FALSE)</f>
        <v>#N/A</v>
      </c>
      <c r="K173" s="308" t="e">
        <f>VLOOKUP($A173,SP!#REF!,K$3,FALSE)</f>
        <v>#REF!</v>
      </c>
      <c r="L173" s="308" t="e">
        <f>VLOOKUP($A173,SP!#REF!,L$3,FALSE)</f>
        <v>#REF!</v>
      </c>
      <c r="M173" s="291"/>
      <c r="N173" s="294"/>
      <c r="P173" s="222"/>
    </row>
    <row r="174" spans="1:16" s="25" customFormat="1" ht="20.25" hidden="1" customHeight="1" x14ac:dyDescent="0.25">
      <c r="A174" s="22" t="s">
        <v>227</v>
      </c>
      <c r="B174" s="106"/>
      <c r="C174" s="49"/>
      <c r="D174" s="301"/>
      <c r="E174" s="303"/>
      <c r="F174" s="303"/>
      <c r="G174" s="303"/>
      <c r="H174" s="303"/>
      <c r="I174" s="306" t="e">
        <f>VLOOKUP($A174,'crediti e debiti'!$A$8:$D$13,2,FALSE)</f>
        <v>#N/A</v>
      </c>
      <c r="J174" s="306" t="e">
        <f>VLOOKUP($A174,'crediti e debiti'!$A$8:$D$13,2,FALSE)</f>
        <v>#N/A</v>
      </c>
      <c r="K174" s="309" t="e">
        <f>VLOOKUP($A174,SP!#REF!,K$3,FALSE)</f>
        <v>#REF!</v>
      </c>
      <c r="L174" s="309" t="e">
        <f>VLOOKUP($A174,SP!#REF!,L$3,FALSE)</f>
        <v>#REF!</v>
      </c>
      <c r="M174" s="292"/>
      <c r="N174" s="295"/>
    </row>
    <row r="175" spans="1:16" s="25" customFormat="1" ht="20.25" customHeight="1" thickBot="1" x14ac:dyDescent="0.3">
      <c r="B175" s="117"/>
      <c r="C175" s="73" t="s">
        <v>346</v>
      </c>
      <c r="D175" s="73"/>
      <c r="E175" s="73"/>
      <c r="F175" s="73"/>
      <c r="G175" s="73"/>
      <c r="H175" s="73"/>
      <c r="I175" s="221">
        <f>I150+I151+I152+I153+I155+I158+I159+I160+I164+I165+I166+I167+I168+I169+I170+I171+I172</f>
        <v>0</v>
      </c>
      <c r="J175" s="221">
        <f>J150+J151+J152+J153+J155+J158+J159+J160+J164+J165+J166+J167+J168+J169+J170+J171+J172</f>
        <v>0</v>
      </c>
      <c r="K175" s="200">
        <f>K150+K151+K152+K153+K154+K166+K167+K168+K169+K170+K171+K172</f>
        <v>14242639.1</v>
      </c>
      <c r="L175" s="200">
        <f>L150+L151+L152+L153+L154+L166+L167+L168+L169+L170+L171+L172</f>
        <v>8359523.6600000001</v>
      </c>
      <c r="M175" s="196">
        <f>K175-L175</f>
        <v>5883115.4400000004</v>
      </c>
      <c r="N175" s="232">
        <f>IF(L175=0,"-    ",M175/L175)</f>
        <v>0.70399999999999996</v>
      </c>
    </row>
    <row r="176" spans="1:16" s="25" customFormat="1" ht="20.25" customHeight="1" x14ac:dyDescent="0.25">
      <c r="B176" s="118"/>
      <c r="C176" s="43"/>
      <c r="D176" s="159"/>
      <c r="E176" s="159"/>
      <c r="F176" s="159"/>
      <c r="G176" s="159"/>
      <c r="H176" s="154"/>
      <c r="I176" s="44"/>
      <c r="J176" s="45"/>
      <c r="K176" s="187"/>
      <c r="L176" s="187"/>
      <c r="M176" s="187"/>
      <c r="N176" s="226"/>
    </row>
    <row r="177" spans="1:14" s="25" customFormat="1" ht="20.25" customHeight="1" x14ac:dyDescent="0.25">
      <c r="A177" s="22" t="s">
        <v>228</v>
      </c>
      <c r="B177" s="105" t="s">
        <v>395</v>
      </c>
      <c r="C177" s="121" t="s">
        <v>396</v>
      </c>
      <c r="D177" s="77"/>
      <c r="E177" s="77"/>
      <c r="F177" s="77"/>
      <c r="G177" s="77"/>
      <c r="H177" s="77"/>
      <c r="I177" s="31"/>
      <c r="J177" s="32"/>
      <c r="K177" s="186">
        <f>VLOOKUP($A177,SP!$A$9:$C$444,K$3,FALSE)</f>
        <v>0</v>
      </c>
      <c r="L177" s="186">
        <f>VLOOKUP($A177,SP!$A$9:$C$444,L$3,FALSE)</f>
        <v>0</v>
      </c>
      <c r="M177" s="186">
        <f>K177-L177</f>
        <v>0</v>
      </c>
      <c r="N177" s="225" t="str">
        <f>IF(L177=0,"-    ",M177/L177)</f>
        <v xml:space="preserve">-    </v>
      </c>
    </row>
    <row r="178" spans="1:14" s="25" customFormat="1" ht="20.25" customHeight="1" x14ac:dyDescent="0.25">
      <c r="A178" s="22" t="s">
        <v>229</v>
      </c>
      <c r="B178" s="130"/>
      <c r="C178" s="134" t="s">
        <v>240</v>
      </c>
      <c r="D178" s="135" t="s">
        <v>397</v>
      </c>
      <c r="E178" s="135"/>
      <c r="F178" s="135"/>
      <c r="G178" s="135"/>
      <c r="H178" s="135"/>
      <c r="I178" s="136"/>
      <c r="J178" s="137"/>
      <c r="K178" s="186">
        <f>VLOOKUP($A178,SP!$A$9:$C$444,K$3,FALSE)</f>
        <v>0</v>
      </c>
      <c r="L178" s="186">
        <f>VLOOKUP($A178,SP!$A$9:$C$444,L$3,FALSE)</f>
        <v>0</v>
      </c>
      <c r="M178" s="186">
        <f>K178-L178</f>
        <v>0</v>
      </c>
      <c r="N178" s="225" t="str">
        <f>IF(L178=0,"-    ",M178/L178)</f>
        <v xml:space="preserve">-    </v>
      </c>
    </row>
    <row r="179" spans="1:14" s="25" customFormat="1" ht="20.25" customHeight="1" x14ac:dyDescent="0.25">
      <c r="A179" s="22" t="s">
        <v>232</v>
      </c>
      <c r="B179" s="130"/>
      <c r="C179" s="107" t="s">
        <v>252</v>
      </c>
      <c r="D179" s="34" t="s">
        <v>398</v>
      </c>
      <c r="E179" s="34"/>
      <c r="F179" s="34"/>
      <c r="G179" s="34"/>
      <c r="H179" s="34"/>
      <c r="I179" s="31"/>
      <c r="J179" s="32"/>
      <c r="K179" s="186">
        <f>VLOOKUP($A179,SP!$A$9:$C$444,K$3,FALSE)</f>
        <v>0</v>
      </c>
      <c r="L179" s="186">
        <f>VLOOKUP($A179,SP!$A$9:$C$444,L$3,FALSE)</f>
        <v>0</v>
      </c>
      <c r="M179" s="186">
        <f>K179-L179</f>
        <v>0</v>
      </c>
      <c r="N179" s="225" t="str">
        <f>IF(L179=0,"-    ",M179/L179)</f>
        <v xml:space="preserve">-    </v>
      </c>
    </row>
    <row r="180" spans="1:14" s="160" customFormat="1" ht="20.25" customHeight="1" x14ac:dyDescent="0.25">
      <c r="B180" s="117"/>
      <c r="C180" s="138" t="s">
        <v>399</v>
      </c>
      <c r="D180" s="138"/>
      <c r="E180" s="138"/>
      <c r="F180" s="138"/>
      <c r="G180" s="138"/>
      <c r="H180" s="138"/>
      <c r="I180" s="74"/>
      <c r="J180" s="139"/>
      <c r="K180" s="196">
        <f>K178+K179</f>
        <v>0</v>
      </c>
      <c r="L180" s="196">
        <f>L178+L179</f>
        <v>0</v>
      </c>
      <c r="M180" s="196">
        <f>K180-L180</f>
        <v>0</v>
      </c>
      <c r="N180" s="232" t="str">
        <f>IF(L180=0,"-    ",M180/L180)</f>
        <v xml:space="preserve">-    </v>
      </c>
    </row>
    <row r="181" spans="1:14" s="25" customFormat="1" ht="20.25" customHeight="1" thickBot="1" x14ac:dyDescent="0.3">
      <c r="B181" s="118"/>
      <c r="C181" s="43"/>
      <c r="D181" s="159"/>
      <c r="E181" s="159"/>
      <c r="F181" s="159"/>
      <c r="G181" s="159"/>
      <c r="H181" s="159"/>
      <c r="I181" s="44"/>
      <c r="J181" s="45"/>
      <c r="K181" s="187"/>
      <c r="L181" s="187"/>
      <c r="M181" s="187"/>
      <c r="N181" s="226"/>
    </row>
    <row r="182" spans="1:14" s="160" customFormat="1" ht="20.25" customHeight="1" thickTop="1" thickBot="1" x14ac:dyDescent="0.3">
      <c r="B182" s="140" t="s">
        <v>400</v>
      </c>
      <c r="C182" s="161"/>
      <c r="D182" s="162"/>
      <c r="E182" s="163"/>
      <c r="F182" s="163"/>
      <c r="G182" s="163"/>
      <c r="H182" s="162"/>
      <c r="I182" s="141"/>
      <c r="J182" s="142"/>
      <c r="K182" s="205">
        <f>K132+K140+K146+K175+K180</f>
        <v>18917693.59</v>
      </c>
      <c r="L182" s="205">
        <f>L132+L140+L146+L175+L180</f>
        <v>13874624.960000001</v>
      </c>
      <c r="M182" s="205">
        <f>K182-L182</f>
        <v>5043068.63</v>
      </c>
      <c r="N182" s="237">
        <f>IF(L182=0,"-    ",M182/L182)</f>
        <v>0.36299999999999999</v>
      </c>
    </row>
    <row r="183" spans="1:14" s="25" customFormat="1" ht="20.25" customHeight="1" thickTop="1" x14ac:dyDescent="0.25">
      <c r="B183" s="118"/>
      <c r="C183" s="43"/>
      <c r="D183" s="159"/>
      <c r="E183" s="159"/>
      <c r="F183" s="159"/>
      <c r="G183" s="159"/>
      <c r="H183" s="159"/>
      <c r="I183" s="44"/>
      <c r="J183" s="45"/>
      <c r="K183" s="187"/>
      <c r="L183" s="187"/>
      <c r="M183" s="187"/>
      <c r="N183" s="226"/>
    </row>
    <row r="184" spans="1:14" s="160" customFormat="1" ht="20.25" customHeight="1" x14ac:dyDescent="0.25">
      <c r="A184" s="245" t="s">
        <v>480</v>
      </c>
      <c r="B184" s="105" t="s">
        <v>401</v>
      </c>
      <c r="C184" s="121" t="s">
        <v>341</v>
      </c>
      <c r="D184" s="77"/>
      <c r="E184" s="77"/>
      <c r="F184" s="77"/>
      <c r="G184" s="77"/>
      <c r="H184" s="103"/>
      <c r="I184" s="31"/>
      <c r="J184" s="32"/>
      <c r="K184" s="186">
        <f>VLOOKUP($A184,SP!$A$9:$C$444,K$3,FALSE)</f>
        <v>0</v>
      </c>
      <c r="L184" s="186">
        <f>VLOOKUP($A184,SP!$A$9:$C$444,L$3,FALSE)</f>
        <v>0</v>
      </c>
      <c r="M184" s="186">
        <f t="shared" ref="M184:M190" si="16">K184-L184</f>
        <v>0</v>
      </c>
      <c r="N184" s="225" t="str">
        <f t="shared" ref="N184:N190" si="17">IF(L184=0,"-    ",M184/L184)</f>
        <v xml:space="preserve">-    </v>
      </c>
    </row>
    <row r="185" spans="1:14" s="160" customFormat="1" ht="20.25" customHeight="1" x14ac:dyDescent="0.25">
      <c r="A185" s="245" t="s">
        <v>481</v>
      </c>
      <c r="B185" s="133"/>
      <c r="C185" s="110" t="s">
        <v>240</v>
      </c>
      <c r="D185" s="100" t="s">
        <v>342</v>
      </c>
      <c r="E185" s="101"/>
      <c r="F185" s="101"/>
      <c r="G185" s="101"/>
      <c r="H185" s="100"/>
      <c r="I185" s="47"/>
      <c r="J185" s="48"/>
      <c r="K185" s="186">
        <f>VLOOKUP($A185,SP!$A$9:$C$444,K$3,FALSE)</f>
        <v>0</v>
      </c>
      <c r="L185" s="186">
        <f>VLOOKUP($A185,SP!$A$9:$C$444,L$3,FALSE)</f>
        <v>0</v>
      </c>
      <c r="M185" s="186">
        <f t="shared" si="16"/>
        <v>0</v>
      </c>
      <c r="N185" s="225" t="str">
        <f t="shared" si="17"/>
        <v xml:space="preserve">-    </v>
      </c>
    </row>
    <row r="186" spans="1:14" s="160" customFormat="1" ht="20.25" customHeight="1" x14ac:dyDescent="0.25">
      <c r="A186" s="245" t="s">
        <v>482</v>
      </c>
      <c r="B186" s="133"/>
      <c r="C186" s="107" t="s">
        <v>252</v>
      </c>
      <c r="D186" s="103" t="s">
        <v>343</v>
      </c>
      <c r="E186" s="77"/>
      <c r="F186" s="77"/>
      <c r="G186" s="77"/>
      <c r="H186" s="103"/>
      <c r="I186" s="31"/>
      <c r="J186" s="32"/>
      <c r="K186" s="186">
        <f>VLOOKUP($A186,SP!$A$9:$C$444,K$3,FALSE)</f>
        <v>0</v>
      </c>
      <c r="L186" s="186">
        <f>VLOOKUP($A186,SP!$A$9:$C$444,L$3,FALSE)</f>
        <v>0</v>
      </c>
      <c r="M186" s="186">
        <f t="shared" si="16"/>
        <v>0</v>
      </c>
      <c r="N186" s="225" t="str">
        <f t="shared" si="17"/>
        <v xml:space="preserve">-    </v>
      </c>
    </row>
    <row r="187" spans="1:14" s="160" customFormat="1" ht="20.25" customHeight="1" x14ac:dyDescent="0.25">
      <c r="A187" s="245" t="s">
        <v>483</v>
      </c>
      <c r="B187" s="133"/>
      <c r="C187" s="110" t="s">
        <v>275</v>
      </c>
      <c r="D187" s="100" t="s">
        <v>344</v>
      </c>
      <c r="E187" s="101"/>
      <c r="F187" s="101"/>
      <c r="G187" s="101"/>
      <c r="H187" s="100"/>
      <c r="I187" s="47"/>
      <c r="J187" s="48"/>
      <c r="K187" s="186">
        <f>VLOOKUP($A187,SP!$A$9:$C$444,K$3,FALSE)</f>
        <v>0</v>
      </c>
      <c r="L187" s="186">
        <f>VLOOKUP($A187,SP!$A$9:$C$444,L$3,FALSE)</f>
        <v>0</v>
      </c>
      <c r="M187" s="186">
        <f t="shared" si="16"/>
        <v>0</v>
      </c>
      <c r="N187" s="225" t="str">
        <f t="shared" si="17"/>
        <v xml:space="preserve">-    </v>
      </c>
    </row>
    <row r="188" spans="1:14" s="160" customFormat="1" ht="20.25" customHeight="1" x14ac:dyDescent="0.25">
      <c r="A188" s="245" t="s">
        <v>484</v>
      </c>
      <c r="B188" s="133"/>
      <c r="C188" s="107" t="s">
        <v>327</v>
      </c>
      <c r="D188" s="103" t="s">
        <v>617</v>
      </c>
      <c r="E188" s="77"/>
      <c r="F188" s="77"/>
      <c r="G188" s="77"/>
      <c r="H188" s="103"/>
      <c r="I188" s="31"/>
      <c r="J188" s="32"/>
      <c r="K188" s="186">
        <f>VLOOKUP($A188,SP!$A$9:$C$444,K$3,FALSE)</f>
        <v>0</v>
      </c>
      <c r="L188" s="186">
        <f>VLOOKUP($A188,SP!$A$9:$C$444,L$3,FALSE)</f>
        <v>0</v>
      </c>
      <c r="M188" s="186">
        <f>K188-L188</f>
        <v>0</v>
      </c>
      <c r="N188" s="225" t="str">
        <f>IF(L188=0,"-    ",M188/L188)</f>
        <v xml:space="preserve">-    </v>
      </c>
    </row>
    <row r="189" spans="1:14" s="160" customFormat="1" ht="20.25" customHeight="1" x14ac:dyDescent="0.25">
      <c r="A189" s="245" t="s">
        <v>485</v>
      </c>
      <c r="B189" s="133"/>
      <c r="C189" s="107" t="s">
        <v>360</v>
      </c>
      <c r="D189" s="103" t="s">
        <v>345</v>
      </c>
      <c r="E189" s="77"/>
      <c r="F189" s="77"/>
      <c r="G189" s="77"/>
      <c r="H189" s="103"/>
      <c r="I189" s="31"/>
      <c r="J189" s="32"/>
      <c r="K189" s="186">
        <f>VLOOKUP($A189,SP!$A$9:$C$444,K$3,FALSE)</f>
        <v>0</v>
      </c>
      <c r="L189" s="186">
        <f>VLOOKUP($A189,SP!$A$9:$C$444,L$3,FALSE)</f>
        <v>0</v>
      </c>
      <c r="M189" s="186">
        <f t="shared" si="16"/>
        <v>0</v>
      </c>
      <c r="N189" s="225" t="str">
        <f t="shared" si="17"/>
        <v xml:space="preserve">-    </v>
      </c>
    </row>
    <row r="190" spans="1:14" s="160" customFormat="1" ht="20.25" customHeight="1" thickBot="1" x14ac:dyDescent="0.3">
      <c r="B190" s="143"/>
      <c r="C190" s="144" t="s">
        <v>402</v>
      </c>
      <c r="D190" s="144"/>
      <c r="E190" s="144"/>
      <c r="F190" s="144"/>
      <c r="G190" s="144"/>
      <c r="H190" s="144"/>
      <c r="I190" s="145"/>
      <c r="J190" s="146"/>
      <c r="K190" s="207">
        <f>K185+K186+K187+K189</f>
        <v>0</v>
      </c>
      <c r="L190" s="207">
        <f>L185+L186+L187+L189</f>
        <v>0</v>
      </c>
      <c r="M190" s="207">
        <f t="shared" si="16"/>
        <v>0</v>
      </c>
      <c r="N190" s="238" t="str">
        <f t="shared" si="17"/>
        <v xml:space="preserve">-    </v>
      </c>
    </row>
    <row r="191" spans="1:14" s="25" customFormat="1" x14ac:dyDescent="0.2">
      <c r="B191" s="104"/>
      <c r="C191" s="104"/>
      <c r="D191" s="41"/>
      <c r="E191" s="41"/>
      <c r="F191" s="41"/>
      <c r="G191" s="41"/>
      <c r="H191" s="29"/>
      <c r="I191" s="29"/>
      <c r="J191" s="29"/>
      <c r="K191" s="29"/>
      <c r="L191" s="29"/>
      <c r="M191" s="29"/>
      <c r="N191" s="241"/>
    </row>
    <row r="192" spans="1:14" s="25" customFormat="1" x14ac:dyDescent="0.2">
      <c r="B192" s="104"/>
      <c r="C192" s="41"/>
      <c r="D192" s="41"/>
      <c r="E192" s="41"/>
      <c r="F192" s="41"/>
      <c r="G192" s="41"/>
      <c r="H192" s="29"/>
      <c r="I192" s="29"/>
      <c r="J192" s="29"/>
      <c r="K192" s="29"/>
      <c r="L192" s="29"/>
      <c r="M192" s="29"/>
      <c r="N192" s="241"/>
    </row>
    <row r="193" spans="2:14" s="25" customFormat="1" x14ac:dyDescent="0.2">
      <c r="B193" s="104"/>
      <c r="C193" s="41"/>
      <c r="D193" s="41"/>
      <c r="E193" s="41"/>
      <c r="F193" s="41"/>
      <c r="G193" s="41"/>
      <c r="H193" s="29"/>
      <c r="I193" s="29"/>
      <c r="J193" s="29"/>
      <c r="K193" s="147"/>
      <c r="L193" s="147"/>
      <c r="M193" s="29"/>
      <c r="N193" s="241"/>
    </row>
    <row r="194" spans="2:14" s="25" customFormat="1" x14ac:dyDescent="0.2">
      <c r="B194" s="104"/>
      <c r="C194" s="41"/>
      <c r="D194" s="41"/>
      <c r="E194" s="41"/>
      <c r="F194" s="41"/>
      <c r="G194" s="41"/>
      <c r="H194" s="29"/>
      <c r="I194" s="29"/>
      <c r="J194" s="29"/>
      <c r="K194" s="29"/>
      <c r="L194" s="29"/>
      <c r="M194" s="29"/>
      <c r="N194" s="241"/>
    </row>
    <row r="195" spans="2:14" s="25" customFormat="1" x14ac:dyDescent="0.2">
      <c r="B195" s="104"/>
      <c r="C195" s="41"/>
      <c r="D195" s="41"/>
      <c r="E195" s="41"/>
      <c r="F195" s="41"/>
      <c r="G195" s="41"/>
      <c r="H195" s="29"/>
      <c r="I195" s="29"/>
      <c r="J195" s="29"/>
      <c r="K195" s="147"/>
      <c r="L195" s="147"/>
      <c r="M195" s="29"/>
      <c r="N195" s="241"/>
    </row>
    <row r="196" spans="2:14" s="25" customFormat="1" x14ac:dyDescent="0.2">
      <c r="B196" s="104"/>
      <c r="C196" s="41"/>
      <c r="D196" s="41"/>
      <c r="E196" s="41"/>
      <c r="F196" s="41"/>
      <c r="G196" s="41"/>
      <c r="H196" s="29"/>
      <c r="I196" s="29"/>
      <c r="J196" s="29"/>
      <c r="K196" s="29"/>
      <c r="L196" s="29"/>
      <c r="M196" s="29"/>
      <c r="N196" s="241"/>
    </row>
    <row r="197" spans="2:14" s="25" customFormat="1" x14ac:dyDescent="0.2">
      <c r="B197" s="104"/>
      <c r="C197" s="41"/>
      <c r="D197" s="41"/>
      <c r="E197" s="41"/>
      <c r="F197" s="41"/>
      <c r="G197" s="41"/>
      <c r="H197" s="29"/>
      <c r="I197" s="29"/>
      <c r="J197" s="29"/>
      <c r="K197" s="29"/>
      <c r="L197" s="29"/>
      <c r="M197" s="29"/>
      <c r="N197" s="241"/>
    </row>
    <row r="198" spans="2:14" s="25" customFormat="1" x14ac:dyDescent="0.2">
      <c r="B198" s="104"/>
      <c r="C198" s="41"/>
      <c r="D198" s="41"/>
      <c r="E198" s="41"/>
      <c r="F198" s="41"/>
      <c r="G198" s="41"/>
      <c r="H198" s="29"/>
      <c r="I198" s="29"/>
      <c r="J198" s="29"/>
      <c r="K198" s="29"/>
      <c r="L198" s="29"/>
      <c r="M198" s="29"/>
      <c r="N198" s="241"/>
    </row>
    <row r="199" spans="2:14" s="25" customFormat="1" x14ac:dyDescent="0.2">
      <c r="B199" s="104"/>
      <c r="C199" s="41"/>
      <c r="D199" s="41"/>
      <c r="E199" s="41"/>
      <c r="F199" s="41"/>
      <c r="G199" s="41"/>
      <c r="H199" s="29"/>
      <c r="I199" s="29"/>
      <c r="J199" s="29"/>
      <c r="K199" s="29"/>
      <c r="L199" s="29"/>
      <c r="M199" s="29"/>
      <c r="N199" s="241"/>
    </row>
    <row r="200" spans="2:14" s="25" customFormat="1" x14ac:dyDescent="0.2">
      <c r="B200" s="104"/>
      <c r="C200" s="41"/>
      <c r="D200" s="41"/>
      <c r="E200" s="41"/>
      <c r="F200" s="41"/>
      <c r="G200" s="41"/>
      <c r="H200" s="29"/>
      <c r="I200" s="29"/>
      <c r="J200" s="29"/>
      <c r="K200" s="29"/>
      <c r="L200" s="29"/>
      <c r="M200" s="29"/>
      <c r="N200" s="241"/>
    </row>
    <row r="201" spans="2:14" s="25" customFormat="1" x14ac:dyDescent="0.2">
      <c r="B201" s="104"/>
      <c r="C201" s="41"/>
      <c r="D201" s="41"/>
      <c r="E201" s="41"/>
      <c r="F201" s="41"/>
      <c r="G201" s="41"/>
      <c r="H201" s="29"/>
      <c r="I201" s="29"/>
      <c r="J201" s="29"/>
      <c r="K201" s="29"/>
      <c r="L201" s="29"/>
      <c r="M201" s="29"/>
      <c r="N201" s="241"/>
    </row>
    <row r="202" spans="2:14" s="25" customFormat="1" x14ac:dyDescent="0.2">
      <c r="B202" s="104"/>
      <c r="C202" s="41"/>
      <c r="D202" s="41"/>
      <c r="E202" s="41"/>
      <c r="F202" s="41"/>
      <c r="G202" s="41"/>
      <c r="H202" s="29"/>
      <c r="I202" s="29"/>
      <c r="J202" s="29"/>
      <c r="K202" s="29"/>
      <c r="L202" s="29"/>
      <c r="M202" s="29"/>
      <c r="N202" s="241"/>
    </row>
    <row r="203" spans="2:14" s="25" customFormat="1" x14ac:dyDescent="0.2">
      <c r="B203" s="104"/>
      <c r="C203" s="41"/>
      <c r="D203" s="41"/>
      <c r="E203" s="41"/>
      <c r="F203" s="41"/>
      <c r="G203" s="41"/>
      <c r="H203" s="29"/>
      <c r="I203" s="29"/>
      <c r="J203" s="29"/>
      <c r="K203" s="29"/>
      <c r="L203" s="29"/>
      <c r="M203" s="29"/>
      <c r="N203" s="241"/>
    </row>
    <row r="204" spans="2:14" s="25" customFormat="1" x14ac:dyDescent="0.2">
      <c r="B204" s="104"/>
      <c r="C204" s="41"/>
      <c r="D204" s="41"/>
      <c r="E204" s="41"/>
      <c r="F204" s="41"/>
      <c r="G204" s="41"/>
      <c r="H204" s="29"/>
      <c r="I204" s="29"/>
      <c r="J204" s="29"/>
      <c r="K204" s="29"/>
      <c r="L204" s="29"/>
      <c r="M204" s="29"/>
      <c r="N204" s="241"/>
    </row>
    <row r="205" spans="2:14" s="25" customFormat="1" x14ac:dyDescent="0.2">
      <c r="B205" s="104"/>
      <c r="C205" s="41"/>
      <c r="D205" s="41"/>
      <c r="E205" s="41"/>
      <c r="F205" s="41"/>
      <c r="G205" s="41"/>
      <c r="H205" s="29"/>
      <c r="I205" s="29"/>
      <c r="J205" s="29"/>
      <c r="K205" s="29"/>
      <c r="L205" s="29"/>
      <c r="M205" s="29"/>
      <c r="N205" s="241"/>
    </row>
    <row r="206" spans="2:14" s="25" customFormat="1" x14ac:dyDescent="0.2">
      <c r="B206" s="104"/>
      <c r="C206" s="41"/>
      <c r="D206" s="41"/>
      <c r="E206" s="41"/>
      <c r="F206" s="41"/>
      <c r="G206" s="41"/>
      <c r="H206" s="29"/>
      <c r="I206" s="29"/>
      <c r="J206" s="29"/>
      <c r="K206" s="29"/>
      <c r="L206" s="29"/>
      <c r="M206" s="29"/>
      <c r="N206" s="241"/>
    </row>
    <row r="207" spans="2:14" s="25" customFormat="1" x14ac:dyDescent="0.2">
      <c r="B207" s="104"/>
      <c r="C207" s="41"/>
      <c r="D207" s="41"/>
      <c r="E207" s="41"/>
      <c r="F207" s="41"/>
      <c r="G207" s="41"/>
      <c r="H207" s="29"/>
      <c r="I207" s="29"/>
      <c r="J207" s="29"/>
      <c r="K207" s="29"/>
      <c r="L207" s="29"/>
      <c r="M207" s="29"/>
      <c r="N207" s="241"/>
    </row>
    <row r="208" spans="2:14" s="25" customFormat="1" x14ac:dyDescent="0.2">
      <c r="B208" s="104"/>
      <c r="C208" s="41"/>
      <c r="D208" s="41"/>
      <c r="E208" s="41"/>
      <c r="F208" s="41"/>
      <c r="G208" s="41"/>
      <c r="H208" s="29"/>
      <c r="I208" s="29"/>
      <c r="J208" s="29"/>
      <c r="K208" s="29"/>
      <c r="L208" s="29"/>
      <c r="M208" s="29"/>
      <c r="N208" s="241"/>
    </row>
    <row r="209" spans="2:14" s="25" customFormat="1" x14ac:dyDescent="0.2">
      <c r="B209" s="104"/>
      <c r="C209" s="41"/>
      <c r="D209" s="41"/>
      <c r="E209" s="41"/>
      <c r="F209" s="41"/>
      <c r="G209" s="41"/>
      <c r="H209" s="29"/>
      <c r="I209" s="29"/>
      <c r="J209" s="29"/>
      <c r="K209" s="29"/>
      <c r="L209" s="29"/>
      <c r="M209" s="29"/>
      <c r="N209" s="241"/>
    </row>
    <row r="210" spans="2:14" s="25" customFormat="1" x14ac:dyDescent="0.2">
      <c r="B210" s="104"/>
      <c r="C210" s="41"/>
      <c r="D210" s="41"/>
      <c r="E210" s="41"/>
      <c r="F210" s="41"/>
      <c r="G210" s="41"/>
      <c r="H210" s="29"/>
      <c r="I210" s="29"/>
      <c r="J210" s="29"/>
      <c r="K210" s="29"/>
      <c r="L210" s="29"/>
      <c r="M210" s="29"/>
      <c r="N210" s="241"/>
    </row>
    <row r="211" spans="2:14" s="25" customFormat="1" x14ac:dyDescent="0.2">
      <c r="B211" s="104"/>
      <c r="C211" s="41"/>
      <c r="D211" s="41"/>
      <c r="E211" s="41"/>
      <c r="F211" s="41"/>
      <c r="G211" s="41"/>
      <c r="H211" s="29"/>
      <c r="I211" s="29"/>
      <c r="J211" s="29"/>
      <c r="K211" s="29"/>
      <c r="L211" s="29"/>
      <c r="M211" s="29"/>
      <c r="N211" s="241"/>
    </row>
    <row r="212" spans="2:14" s="25" customFormat="1" x14ac:dyDescent="0.2">
      <c r="B212" s="104"/>
      <c r="C212" s="41"/>
      <c r="D212" s="41"/>
      <c r="E212" s="41"/>
      <c r="F212" s="41"/>
      <c r="G212" s="41"/>
      <c r="H212" s="29"/>
      <c r="I212" s="29"/>
      <c r="J212" s="29"/>
      <c r="K212" s="29"/>
      <c r="L212" s="29"/>
      <c r="M212" s="29"/>
      <c r="N212" s="241"/>
    </row>
    <row r="213" spans="2:14" s="25" customFormat="1" x14ac:dyDescent="0.2">
      <c r="B213" s="104"/>
      <c r="C213" s="41"/>
      <c r="D213" s="41"/>
      <c r="E213" s="41"/>
      <c r="F213" s="41"/>
      <c r="G213" s="41"/>
      <c r="H213" s="29"/>
      <c r="I213" s="29"/>
      <c r="J213" s="29"/>
      <c r="K213" s="29"/>
      <c r="L213" s="29"/>
      <c r="M213" s="29"/>
      <c r="N213" s="241"/>
    </row>
    <row r="214" spans="2:14" s="25" customFormat="1" x14ac:dyDescent="0.2">
      <c r="B214" s="104"/>
      <c r="C214" s="41"/>
      <c r="D214" s="41"/>
      <c r="E214" s="41"/>
      <c r="F214" s="41"/>
      <c r="G214" s="41"/>
      <c r="H214" s="29"/>
      <c r="I214" s="29"/>
      <c r="J214" s="29"/>
      <c r="K214" s="29"/>
      <c r="L214" s="29"/>
      <c r="M214" s="29"/>
      <c r="N214" s="241"/>
    </row>
    <row r="215" spans="2:14" s="25" customFormat="1" x14ac:dyDescent="0.2">
      <c r="B215" s="104"/>
      <c r="C215" s="41"/>
      <c r="D215" s="41"/>
      <c r="E215" s="41"/>
      <c r="F215" s="41"/>
      <c r="G215" s="41"/>
      <c r="H215" s="29"/>
      <c r="I215" s="29"/>
      <c r="J215" s="29"/>
      <c r="K215" s="29"/>
      <c r="L215" s="29"/>
      <c r="M215" s="29"/>
      <c r="N215" s="241"/>
    </row>
    <row r="216" spans="2:14" s="25" customFormat="1" x14ac:dyDescent="0.2">
      <c r="B216" s="104"/>
      <c r="C216" s="41"/>
      <c r="D216" s="41"/>
      <c r="E216" s="41"/>
      <c r="F216" s="41"/>
      <c r="G216" s="41"/>
      <c r="H216" s="29"/>
      <c r="I216" s="29"/>
      <c r="J216" s="29"/>
      <c r="K216" s="29"/>
      <c r="L216" s="29"/>
      <c r="M216" s="29"/>
      <c r="N216" s="241"/>
    </row>
    <row r="217" spans="2:14" s="25" customFormat="1" x14ac:dyDescent="0.2">
      <c r="B217" s="104"/>
      <c r="C217" s="41"/>
      <c r="D217" s="41"/>
      <c r="E217" s="41"/>
      <c r="F217" s="41"/>
      <c r="G217" s="41"/>
      <c r="H217" s="29"/>
      <c r="I217" s="29"/>
      <c r="J217" s="29"/>
      <c r="K217" s="29"/>
      <c r="L217" s="29"/>
      <c r="M217" s="29"/>
      <c r="N217" s="241"/>
    </row>
    <row r="218" spans="2:14" s="25" customFormat="1" x14ac:dyDescent="0.2">
      <c r="B218" s="104"/>
      <c r="C218" s="41"/>
      <c r="D218" s="41"/>
      <c r="E218" s="41"/>
      <c r="F218" s="41"/>
      <c r="G218" s="41"/>
      <c r="H218" s="29"/>
      <c r="I218" s="29"/>
      <c r="J218" s="29"/>
      <c r="K218" s="29"/>
      <c r="L218" s="29"/>
      <c r="M218" s="29"/>
      <c r="N218" s="241"/>
    </row>
    <row r="219" spans="2:14" s="25" customFormat="1" x14ac:dyDescent="0.2">
      <c r="B219" s="104"/>
      <c r="C219" s="41"/>
      <c r="D219" s="41"/>
      <c r="E219" s="41"/>
      <c r="F219" s="41"/>
      <c r="G219" s="41"/>
      <c r="H219" s="29"/>
      <c r="I219" s="29"/>
      <c r="J219" s="29"/>
      <c r="K219" s="29"/>
      <c r="L219" s="29"/>
      <c r="M219" s="29"/>
      <c r="N219" s="241"/>
    </row>
    <row r="220" spans="2:14" s="25" customFormat="1" x14ac:dyDescent="0.2">
      <c r="B220" s="104"/>
      <c r="C220" s="41"/>
      <c r="D220" s="41"/>
      <c r="E220" s="41"/>
      <c r="F220" s="41"/>
      <c r="G220" s="41"/>
      <c r="H220" s="29"/>
      <c r="I220" s="29"/>
      <c r="J220" s="29"/>
      <c r="K220" s="29"/>
      <c r="L220" s="29"/>
      <c r="M220" s="29"/>
      <c r="N220" s="241"/>
    </row>
    <row r="221" spans="2:14" s="25" customFormat="1" x14ac:dyDescent="0.2">
      <c r="B221" s="104"/>
      <c r="C221" s="41"/>
      <c r="D221" s="41"/>
      <c r="E221" s="41"/>
      <c r="F221" s="41"/>
      <c r="G221" s="41"/>
      <c r="H221" s="29"/>
      <c r="I221" s="29"/>
      <c r="J221" s="29"/>
      <c r="K221" s="29"/>
      <c r="L221" s="29"/>
      <c r="M221" s="29"/>
      <c r="N221" s="241"/>
    </row>
    <row r="222" spans="2:14" s="25" customFormat="1" x14ac:dyDescent="0.2">
      <c r="B222" s="104"/>
      <c r="C222" s="41"/>
      <c r="D222" s="41"/>
      <c r="E222" s="41"/>
      <c r="F222" s="41"/>
      <c r="G222" s="41"/>
      <c r="H222" s="29"/>
      <c r="I222" s="29"/>
      <c r="J222" s="29"/>
      <c r="K222" s="29"/>
      <c r="L222" s="29"/>
      <c r="M222" s="29"/>
      <c r="N222" s="241"/>
    </row>
    <row r="223" spans="2:14" s="25" customFormat="1" x14ac:dyDescent="0.2">
      <c r="B223" s="104"/>
      <c r="C223" s="41"/>
      <c r="D223" s="41"/>
      <c r="E223" s="41"/>
      <c r="F223" s="41"/>
      <c r="G223" s="41"/>
      <c r="H223" s="29"/>
      <c r="I223" s="29"/>
      <c r="J223" s="29"/>
      <c r="K223" s="29"/>
      <c r="L223" s="29"/>
      <c r="M223" s="29"/>
      <c r="N223" s="241"/>
    </row>
    <row r="224" spans="2:14" s="25" customFormat="1" x14ac:dyDescent="0.2">
      <c r="B224" s="104"/>
      <c r="C224" s="41"/>
      <c r="D224" s="41"/>
      <c r="E224" s="41"/>
      <c r="F224" s="41"/>
      <c r="G224" s="41"/>
      <c r="H224" s="29"/>
      <c r="I224" s="29"/>
      <c r="J224" s="29"/>
      <c r="K224" s="29"/>
      <c r="L224" s="29"/>
      <c r="M224" s="29"/>
      <c r="N224" s="241"/>
    </row>
    <row r="225" spans="2:14" s="25" customFormat="1" x14ac:dyDescent="0.2">
      <c r="B225" s="104"/>
      <c r="C225" s="41"/>
      <c r="D225" s="41"/>
      <c r="E225" s="41"/>
      <c r="F225" s="41"/>
      <c r="G225" s="41"/>
      <c r="H225" s="29"/>
      <c r="I225" s="29"/>
      <c r="J225" s="29"/>
      <c r="K225" s="29"/>
      <c r="L225" s="29"/>
      <c r="M225" s="29"/>
      <c r="N225" s="241"/>
    </row>
    <row r="226" spans="2:14" s="25" customFormat="1" x14ac:dyDescent="0.2">
      <c r="B226" s="104"/>
      <c r="C226" s="41"/>
      <c r="D226" s="41"/>
      <c r="E226" s="41"/>
      <c r="F226" s="41"/>
      <c r="G226" s="41"/>
      <c r="H226" s="29"/>
      <c r="I226" s="29"/>
      <c r="J226" s="29"/>
      <c r="K226" s="29"/>
      <c r="L226" s="29"/>
      <c r="M226" s="29"/>
      <c r="N226" s="241"/>
    </row>
    <row r="227" spans="2:14" s="25" customFormat="1" x14ac:dyDescent="0.2">
      <c r="B227" s="104"/>
      <c r="C227" s="41"/>
      <c r="D227" s="41"/>
      <c r="E227" s="41"/>
      <c r="F227" s="41"/>
      <c r="G227" s="41"/>
      <c r="H227" s="29"/>
      <c r="I227" s="29"/>
      <c r="J227" s="29"/>
      <c r="K227" s="29"/>
      <c r="L227" s="29"/>
      <c r="M227" s="29"/>
      <c r="N227" s="241"/>
    </row>
    <row r="228" spans="2:14" s="25" customFormat="1" x14ac:dyDescent="0.2">
      <c r="B228" s="104"/>
      <c r="C228" s="41"/>
      <c r="D228" s="41"/>
      <c r="E228" s="41"/>
      <c r="F228" s="41"/>
      <c r="G228" s="41"/>
      <c r="H228" s="29"/>
      <c r="I228" s="29"/>
      <c r="J228" s="29"/>
      <c r="K228" s="29"/>
      <c r="L228" s="29"/>
      <c r="M228" s="29"/>
      <c r="N228" s="241"/>
    </row>
    <row r="229" spans="2:14" s="25" customFormat="1" x14ac:dyDescent="0.2">
      <c r="B229" s="104"/>
      <c r="C229" s="41"/>
      <c r="D229" s="41"/>
      <c r="E229" s="41"/>
      <c r="F229" s="41"/>
      <c r="G229" s="41"/>
      <c r="H229" s="29"/>
      <c r="I229" s="29"/>
      <c r="J229" s="29"/>
      <c r="K229" s="29"/>
      <c r="L229" s="29"/>
      <c r="M229" s="29"/>
      <c r="N229" s="241"/>
    </row>
    <row r="230" spans="2:14" s="25" customFormat="1" x14ac:dyDescent="0.2">
      <c r="B230" s="104"/>
      <c r="C230" s="41"/>
      <c r="D230" s="41"/>
      <c r="E230" s="41"/>
      <c r="F230" s="41"/>
      <c r="G230" s="41"/>
      <c r="H230" s="29"/>
      <c r="I230" s="29"/>
      <c r="J230" s="29"/>
      <c r="K230" s="29"/>
      <c r="L230" s="29"/>
      <c r="M230" s="29"/>
      <c r="N230" s="241"/>
    </row>
    <row r="231" spans="2:14" s="25" customFormat="1" x14ac:dyDescent="0.2">
      <c r="B231" s="104"/>
      <c r="C231" s="41"/>
      <c r="D231" s="41"/>
      <c r="E231" s="41"/>
      <c r="F231" s="41"/>
      <c r="G231" s="41"/>
      <c r="H231" s="29"/>
      <c r="I231" s="29"/>
      <c r="J231" s="29"/>
      <c r="K231" s="29"/>
      <c r="L231" s="29"/>
      <c r="M231" s="29"/>
      <c r="N231" s="241"/>
    </row>
    <row r="232" spans="2:14" s="25" customFormat="1" x14ac:dyDescent="0.2">
      <c r="B232" s="104"/>
      <c r="C232" s="41"/>
      <c r="D232" s="41"/>
      <c r="E232" s="41"/>
      <c r="F232" s="41"/>
      <c r="G232" s="41"/>
      <c r="H232" s="29"/>
      <c r="I232" s="29"/>
      <c r="J232" s="29"/>
      <c r="K232" s="29"/>
      <c r="L232" s="29"/>
      <c r="M232" s="29"/>
      <c r="N232" s="241"/>
    </row>
    <row r="233" spans="2:14" s="25" customFormat="1" x14ac:dyDescent="0.2">
      <c r="B233" s="104"/>
      <c r="C233" s="41"/>
      <c r="D233" s="41"/>
      <c r="E233" s="41"/>
      <c r="F233" s="41"/>
      <c r="G233" s="41"/>
      <c r="H233" s="29"/>
      <c r="I233" s="29"/>
      <c r="J233" s="29"/>
      <c r="K233" s="29"/>
      <c r="L233" s="29"/>
      <c r="M233" s="29"/>
      <c r="N233" s="241"/>
    </row>
    <row r="234" spans="2:14" s="25" customFormat="1" x14ac:dyDescent="0.2">
      <c r="B234" s="104"/>
      <c r="C234" s="41"/>
      <c r="D234" s="41"/>
      <c r="E234" s="41"/>
      <c r="F234" s="41"/>
      <c r="G234" s="41"/>
      <c r="H234" s="29"/>
      <c r="I234" s="29"/>
      <c r="J234" s="29"/>
      <c r="K234" s="29"/>
      <c r="L234" s="29"/>
      <c r="M234" s="29"/>
      <c r="N234" s="241"/>
    </row>
    <row r="235" spans="2:14" s="25" customFormat="1" x14ac:dyDescent="0.2">
      <c r="B235" s="104"/>
      <c r="C235" s="41"/>
      <c r="D235" s="41"/>
      <c r="E235" s="41"/>
      <c r="F235" s="41"/>
      <c r="G235" s="41"/>
      <c r="H235" s="29"/>
      <c r="I235" s="29"/>
      <c r="J235" s="29"/>
      <c r="K235" s="29"/>
      <c r="L235" s="29"/>
      <c r="M235" s="29"/>
      <c r="N235" s="241"/>
    </row>
    <row r="236" spans="2:14" s="25" customFormat="1" x14ac:dyDescent="0.2">
      <c r="B236" s="104"/>
      <c r="C236" s="41"/>
      <c r="D236" s="41"/>
      <c r="E236" s="41"/>
      <c r="F236" s="41"/>
      <c r="G236" s="41"/>
      <c r="H236" s="29"/>
      <c r="I236" s="29"/>
      <c r="J236" s="29"/>
      <c r="K236" s="29"/>
      <c r="L236" s="29"/>
      <c r="M236" s="29"/>
      <c r="N236" s="241"/>
    </row>
    <row r="237" spans="2:14" s="25" customFormat="1" x14ac:dyDescent="0.2">
      <c r="B237" s="104"/>
      <c r="C237" s="41"/>
      <c r="D237" s="41"/>
      <c r="E237" s="41"/>
      <c r="F237" s="41"/>
      <c r="G237" s="41"/>
      <c r="H237" s="29"/>
      <c r="I237" s="29"/>
      <c r="J237" s="29"/>
      <c r="K237" s="29"/>
      <c r="L237" s="29"/>
      <c r="M237" s="29"/>
      <c r="N237" s="241"/>
    </row>
    <row r="238" spans="2:14" s="25" customFormat="1" x14ac:dyDescent="0.2">
      <c r="B238" s="104"/>
      <c r="C238" s="41"/>
      <c r="D238" s="41"/>
      <c r="E238" s="41"/>
      <c r="F238" s="41"/>
      <c r="G238" s="41"/>
      <c r="H238" s="29"/>
      <c r="I238" s="29"/>
      <c r="J238" s="29"/>
      <c r="K238" s="29"/>
      <c r="L238" s="29"/>
      <c r="M238" s="29"/>
      <c r="N238" s="241"/>
    </row>
    <row r="239" spans="2:14" s="25" customFormat="1" x14ac:dyDescent="0.2">
      <c r="B239" s="104"/>
      <c r="C239" s="41"/>
      <c r="D239" s="41"/>
      <c r="E239" s="41"/>
      <c r="F239" s="41"/>
      <c r="G239" s="41"/>
      <c r="H239" s="29"/>
      <c r="I239" s="29"/>
      <c r="J239" s="29"/>
      <c r="K239" s="29"/>
      <c r="L239" s="29"/>
      <c r="M239" s="29"/>
      <c r="N239" s="241"/>
    </row>
    <row r="240" spans="2:14" s="25" customFormat="1" x14ac:dyDescent="0.2">
      <c r="B240" s="104"/>
      <c r="C240" s="41"/>
      <c r="D240" s="41"/>
      <c r="E240" s="41"/>
      <c r="F240" s="41"/>
      <c r="G240" s="41"/>
      <c r="H240" s="29"/>
      <c r="I240" s="29"/>
      <c r="J240" s="29"/>
      <c r="K240" s="29"/>
      <c r="L240" s="29"/>
      <c r="M240" s="29"/>
      <c r="N240" s="241"/>
    </row>
    <row r="241" spans="2:14" s="25" customFormat="1" x14ac:dyDescent="0.2">
      <c r="B241" s="104"/>
      <c r="C241" s="41"/>
      <c r="D241" s="41"/>
      <c r="E241" s="41"/>
      <c r="F241" s="41"/>
      <c r="G241" s="41"/>
      <c r="H241" s="29"/>
      <c r="I241" s="29"/>
      <c r="J241" s="29"/>
      <c r="K241" s="29"/>
      <c r="L241" s="29"/>
      <c r="M241" s="29"/>
      <c r="N241" s="241"/>
    </row>
    <row r="242" spans="2:14" s="25" customFormat="1" x14ac:dyDescent="0.2">
      <c r="B242" s="104"/>
      <c r="C242" s="41"/>
      <c r="D242" s="41"/>
      <c r="E242" s="41"/>
      <c r="F242" s="41"/>
      <c r="G242" s="41"/>
      <c r="H242" s="29"/>
      <c r="I242" s="29"/>
      <c r="J242" s="29"/>
      <c r="K242" s="29"/>
      <c r="L242" s="29"/>
      <c r="M242" s="29"/>
      <c r="N242" s="241"/>
    </row>
    <row r="243" spans="2:14" s="25" customFormat="1" x14ac:dyDescent="0.2">
      <c r="B243" s="104"/>
      <c r="C243" s="41"/>
      <c r="D243" s="41"/>
      <c r="E243" s="41"/>
      <c r="F243" s="41"/>
      <c r="G243" s="41"/>
      <c r="H243" s="29"/>
      <c r="I243" s="29"/>
      <c r="J243" s="29"/>
      <c r="K243" s="29"/>
      <c r="L243" s="29"/>
      <c r="M243" s="29"/>
      <c r="N243" s="241"/>
    </row>
    <row r="244" spans="2:14" s="25" customFormat="1" x14ac:dyDescent="0.2">
      <c r="B244" s="104"/>
      <c r="C244" s="41"/>
      <c r="D244" s="41"/>
      <c r="E244" s="41"/>
      <c r="F244" s="41"/>
      <c r="G244" s="41"/>
      <c r="H244" s="29"/>
      <c r="I244" s="29"/>
      <c r="J244" s="29"/>
      <c r="K244" s="29"/>
      <c r="L244" s="29"/>
      <c r="M244" s="29"/>
      <c r="N244" s="241"/>
    </row>
    <row r="245" spans="2:14" s="25" customFormat="1" x14ac:dyDescent="0.2">
      <c r="B245" s="104"/>
      <c r="C245" s="41"/>
      <c r="D245" s="41"/>
      <c r="E245" s="41"/>
      <c r="F245" s="41"/>
      <c r="G245" s="41"/>
      <c r="H245" s="29"/>
      <c r="I245" s="29"/>
      <c r="J245" s="29"/>
      <c r="K245" s="29"/>
      <c r="L245" s="29"/>
      <c r="M245" s="29"/>
      <c r="N245" s="241"/>
    </row>
    <row r="246" spans="2:14" s="25" customFormat="1" x14ac:dyDescent="0.2">
      <c r="B246" s="104"/>
      <c r="C246" s="41"/>
      <c r="D246" s="41"/>
      <c r="E246" s="41"/>
      <c r="F246" s="41"/>
      <c r="G246" s="41"/>
      <c r="H246" s="29"/>
      <c r="I246" s="29"/>
      <c r="J246" s="29"/>
      <c r="K246" s="29"/>
      <c r="L246" s="29"/>
      <c r="M246" s="29"/>
      <c r="N246" s="241"/>
    </row>
    <row r="247" spans="2:14" s="25" customFormat="1" x14ac:dyDescent="0.2">
      <c r="B247" s="104"/>
      <c r="C247" s="41"/>
      <c r="D247" s="41"/>
      <c r="E247" s="41"/>
      <c r="F247" s="41"/>
      <c r="G247" s="41"/>
      <c r="H247" s="29"/>
      <c r="I247" s="29"/>
      <c r="J247" s="29"/>
      <c r="K247" s="29"/>
      <c r="L247" s="29"/>
      <c r="M247" s="29"/>
      <c r="N247" s="241"/>
    </row>
    <row r="248" spans="2:14" s="25" customFormat="1" x14ac:dyDescent="0.2">
      <c r="B248" s="104"/>
      <c r="C248" s="41"/>
      <c r="D248" s="41"/>
      <c r="E248" s="41"/>
      <c r="F248" s="41"/>
      <c r="G248" s="41"/>
      <c r="H248" s="29"/>
      <c r="I248" s="29"/>
      <c r="J248" s="29"/>
      <c r="K248" s="29"/>
      <c r="L248" s="29"/>
      <c r="M248" s="29"/>
      <c r="N248" s="241"/>
    </row>
    <row r="249" spans="2:14" s="25" customFormat="1" x14ac:dyDescent="0.2">
      <c r="B249" s="104"/>
      <c r="C249" s="41"/>
      <c r="D249" s="41"/>
      <c r="E249" s="41"/>
      <c r="F249" s="41"/>
      <c r="G249" s="41"/>
      <c r="H249" s="29"/>
      <c r="I249" s="29"/>
      <c r="J249" s="29"/>
      <c r="K249" s="29"/>
      <c r="L249" s="29"/>
      <c r="M249" s="29"/>
      <c r="N249" s="241"/>
    </row>
    <row r="250" spans="2:14" s="25" customFormat="1" x14ac:dyDescent="0.2">
      <c r="B250" s="104"/>
      <c r="C250" s="41"/>
      <c r="D250" s="41"/>
      <c r="E250" s="41"/>
      <c r="F250" s="41"/>
      <c r="G250" s="41"/>
      <c r="H250" s="29"/>
      <c r="I250" s="29"/>
      <c r="J250" s="29"/>
      <c r="K250" s="29"/>
      <c r="L250" s="29"/>
      <c r="M250" s="29"/>
      <c r="N250" s="241"/>
    </row>
    <row r="251" spans="2:14" s="25" customFormat="1" x14ac:dyDescent="0.2">
      <c r="B251" s="104"/>
      <c r="C251" s="41"/>
      <c r="D251" s="41"/>
      <c r="E251" s="41"/>
      <c r="F251" s="41"/>
      <c r="G251" s="41"/>
      <c r="H251" s="29"/>
      <c r="I251" s="29"/>
      <c r="J251" s="29"/>
      <c r="K251" s="29"/>
      <c r="L251" s="29"/>
      <c r="M251" s="29"/>
      <c r="N251" s="241"/>
    </row>
    <row r="252" spans="2:14" s="25" customFormat="1" x14ac:dyDescent="0.2">
      <c r="B252" s="104"/>
      <c r="C252" s="41"/>
      <c r="D252" s="41"/>
      <c r="E252" s="41"/>
      <c r="F252" s="41"/>
      <c r="G252" s="41"/>
      <c r="H252" s="29"/>
      <c r="I252" s="29"/>
      <c r="J252" s="29"/>
      <c r="K252" s="29"/>
      <c r="L252" s="29"/>
      <c r="M252" s="29"/>
      <c r="N252" s="241"/>
    </row>
    <row r="253" spans="2:14" s="25" customFormat="1" x14ac:dyDescent="0.2">
      <c r="B253" s="104"/>
      <c r="C253" s="41"/>
      <c r="D253" s="41"/>
      <c r="E253" s="41"/>
      <c r="F253" s="41"/>
      <c r="G253" s="41"/>
      <c r="H253" s="29"/>
      <c r="I253" s="29"/>
      <c r="J253" s="29"/>
      <c r="K253" s="29"/>
      <c r="L253" s="29"/>
      <c r="M253" s="29"/>
      <c r="N253" s="241"/>
    </row>
    <row r="254" spans="2:14" s="25" customFormat="1" x14ac:dyDescent="0.2">
      <c r="B254" s="104"/>
      <c r="C254" s="41"/>
      <c r="D254" s="41"/>
      <c r="E254" s="41"/>
      <c r="F254" s="41"/>
      <c r="G254" s="41"/>
      <c r="H254" s="29"/>
      <c r="I254" s="29"/>
      <c r="J254" s="29"/>
      <c r="K254" s="29"/>
      <c r="L254" s="29"/>
      <c r="M254" s="29"/>
      <c r="N254" s="241"/>
    </row>
    <row r="255" spans="2:14" s="25" customFormat="1" x14ac:dyDescent="0.2">
      <c r="B255" s="104"/>
      <c r="C255" s="41"/>
      <c r="D255" s="41"/>
      <c r="E255" s="41"/>
      <c r="F255" s="41"/>
      <c r="G255" s="41"/>
      <c r="H255" s="29"/>
      <c r="I255" s="29"/>
      <c r="J255" s="29"/>
      <c r="K255" s="29"/>
      <c r="L255" s="29"/>
      <c r="M255" s="29"/>
      <c r="N255" s="241"/>
    </row>
    <row r="256" spans="2:14" s="25" customFormat="1" x14ac:dyDescent="0.2">
      <c r="B256" s="104"/>
      <c r="C256" s="41"/>
      <c r="D256" s="41"/>
      <c r="E256" s="41"/>
      <c r="F256" s="41"/>
      <c r="G256" s="41"/>
      <c r="H256" s="29"/>
      <c r="I256" s="29"/>
      <c r="J256" s="29"/>
      <c r="K256" s="29"/>
      <c r="L256" s="29"/>
      <c r="M256" s="29"/>
      <c r="N256" s="241"/>
    </row>
    <row r="257" spans="2:14" s="25" customFormat="1" x14ac:dyDescent="0.2">
      <c r="B257" s="104"/>
      <c r="C257" s="41"/>
      <c r="D257" s="41"/>
      <c r="E257" s="41"/>
      <c r="F257" s="41"/>
      <c r="G257" s="41"/>
      <c r="H257" s="29"/>
      <c r="I257" s="29"/>
      <c r="J257" s="29"/>
      <c r="K257" s="29"/>
      <c r="L257" s="29"/>
      <c r="M257" s="29"/>
      <c r="N257" s="241"/>
    </row>
    <row r="258" spans="2:14" s="25" customFormat="1" x14ac:dyDescent="0.2">
      <c r="B258" s="104"/>
      <c r="C258" s="41"/>
      <c r="D258" s="41"/>
      <c r="E258" s="41"/>
      <c r="F258" s="41"/>
      <c r="G258" s="41"/>
      <c r="H258" s="29"/>
      <c r="I258" s="29"/>
      <c r="J258" s="29"/>
      <c r="K258" s="29"/>
      <c r="L258" s="29"/>
      <c r="M258" s="29"/>
      <c r="N258" s="241"/>
    </row>
    <row r="259" spans="2:14" s="25" customFormat="1" x14ac:dyDescent="0.2">
      <c r="B259" s="104"/>
      <c r="C259" s="41"/>
      <c r="D259" s="41"/>
      <c r="E259" s="41"/>
      <c r="F259" s="41"/>
      <c r="G259" s="41"/>
      <c r="H259" s="29"/>
      <c r="I259" s="29"/>
      <c r="J259" s="29"/>
      <c r="K259" s="29"/>
      <c r="L259" s="29"/>
      <c r="M259" s="29"/>
      <c r="N259" s="241"/>
    </row>
    <row r="260" spans="2:14" s="25" customFormat="1" x14ac:dyDescent="0.2">
      <c r="B260" s="104"/>
      <c r="C260" s="41"/>
      <c r="D260" s="41"/>
      <c r="E260" s="41"/>
      <c r="F260" s="41"/>
      <c r="G260" s="41"/>
      <c r="H260" s="29"/>
      <c r="I260" s="29"/>
      <c r="J260" s="29"/>
      <c r="K260" s="29"/>
      <c r="L260" s="29"/>
      <c r="M260" s="29"/>
      <c r="N260" s="241"/>
    </row>
    <row r="261" spans="2:14" s="25" customFormat="1" x14ac:dyDescent="0.2">
      <c r="B261" s="104"/>
      <c r="C261" s="41"/>
      <c r="D261" s="41"/>
      <c r="E261" s="41"/>
      <c r="F261" s="41"/>
      <c r="G261" s="41"/>
      <c r="H261" s="29"/>
      <c r="I261" s="29"/>
      <c r="J261" s="29"/>
      <c r="K261" s="29"/>
      <c r="L261" s="29"/>
      <c r="M261" s="29"/>
      <c r="N261" s="241"/>
    </row>
    <row r="262" spans="2:14" s="25" customFormat="1" x14ac:dyDescent="0.2">
      <c r="B262" s="104"/>
      <c r="C262" s="41"/>
      <c r="D262" s="41"/>
      <c r="E262" s="41"/>
      <c r="F262" s="41"/>
      <c r="G262" s="41"/>
      <c r="H262" s="29"/>
      <c r="I262" s="29"/>
      <c r="J262" s="29"/>
      <c r="K262" s="29"/>
      <c r="L262" s="29"/>
      <c r="M262" s="29"/>
      <c r="N262" s="241"/>
    </row>
    <row r="263" spans="2:14" s="25" customFormat="1" x14ac:dyDescent="0.2">
      <c r="B263" s="104"/>
      <c r="C263" s="41"/>
      <c r="D263" s="41"/>
      <c r="E263" s="41"/>
      <c r="F263" s="41"/>
      <c r="G263" s="41"/>
      <c r="H263" s="29"/>
      <c r="I263" s="29"/>
      <c r="J263" s="29"/>
      <c r="K263" s="29"/>
      <c r="L263" s="29"/>
      <c r="M263" s="29"/>
      <c r="N263" s="241"/>
    </row>
    <row r="264" spans="2:14" s="25" customFormat="1" x14ac:dyDescent="0.2">
      <c r="B264" s="104"/>
      <c r="C264" s="41"/>
      <c r="D264" s="41"/>
      <c r="E264" s="41"/>
      <c r="F264" s="41"/>
      <c r="G264" s="41"/>
      <c r="H264" s="29"/>
      <c r="I264" s="29"/>
      <c r="J264" s="29"/>
      <c r="K264" s="29"/>
      <c r="L264" s="29"/>
      <c r="M264" s="29"/>
      <c r="N264" s="241"/>
    </row>
    <row r="265" spans="2:14" s="25" customFormat="1" x14ac:dyDescent="0.2">
      <c r="B265" s="104"/>
      <c r="C265" s="41"/>
      <c r="D265" s="41"/>
      <c r="E265" s="41"/>
      <c r="F265" s="41"/>
      <c r="G265" s="41"/>
      <c r="H265" s="29"/>
      <c r="I265" s="29"/>
      <c r="J265" s="29"/>
      <c r="K265" s="29"/>
      <c r="L265" s="29"/>
      <c r="M265" s="29"/>
      <c r="N265" s="241"/>
    </row>
    <row r="266" spans="2:14" s="25" customFormat="1" x14ac:dyDescent="0.2">
      <c r="B266" s="104"/>
      <c r="C266" s="41"/>
      <c r="D266" s="41"/>
      <c r="E266" s="41"/>
      <c r="F266" s="41"/>
      <c r="G266" s="41"/>
      <c r="H266" s="29"/>
      <c r="I266" s="29"/>
      <c r="J266" s="29"/>
      <c r="K266" s="29"/>
      <c r="L266" s="29"/>
      <c r="M266" s="29"/>
      <c r="N266" s="241"/>
    </row>
    <row r="267" spans="2:14" s="25" customFormat="1" x14ac:dyDescent="0.2">
      <c r="B267" s="104"/>
      <c r="C267" s="41"/>
      <c r="D267" s="41"/>
      <c r="E267" s="41"/>
      <c r="F267" s="41"/>
      <c r="G267" s="41"/>
      <c r="H267" s="29"/>
      <c r="I267" s="29"/>
      <c r="J267" s="29"/>
      <c r="K267" s="29"/>
      <c r="L267" s="29"/>
      <c r="M267" s="29"/>
      <c r="N267" s="241"/>
    </row>
    <row r="268" spans="2:14" s="25" customFormat="1" x14ac:dyDescent="0.2">
      <c r="B268" s="104"/>
      <c r="C268" s="41"/>
      <c r="D268" s="41"/>
      <c r="E268" s="41"/>
      <c r="F268" s="41"/>
      <c r="G268" s="41"/>
      <c r="H268" s="29"/>
      <c r="I268" s="29"/>
      <c r="J268" s="29"/>
      <c r="K268" s="29"/>
      <c r="L268" s="29"/>
      <c r="M268" s="29"/>
      <c r="N268" s="241"/>
    </row>
    <row r="269" spans="2:14" s="25" customFormat="1" x14ac:dyDescent="0.2">
      <c r="B269" s="104"/>
      <c r="C269" s="41"/>
      <c r="D269" s="41"/>
      <c r="E269" s="41"/>
      <c r="F269" s="41"/>
      <c r="G269" s="41"/>
      <c r="H269" s="29"/>
      <c r="I269" s="29"/>
      <c r="J269" s="29"/>
      <c r="K269" s="29"/>
      <c r="L269" s="29"/>
      <c r="M269" s="29"/>
      <c r="N269" s="241"/>
    </row>
    <row r="270" spans="2:14" s="25" customFormat="1" x14ac:dyDescent="0.2">
      <c r="B270" s="104"/>
      <c r="C270" s="41"/>
      <c r="D270" s="41"/>
      <c r="E270" s="41"/>
      <c r="F270" s="41"/>
      <c r="G270" s="41"/>
      <c r="H270" s="29"/>
      <c r="I270" s="29"/>
      <c r="J270" s="29"/>
      <c r="K270" s="29"/>
      <c r="L270" s="29"/>
      <c r="M270" s="29"/>
      <c r="N270" s="241"/>
    </row>
    <row r="271" spans="2:14" s="25" customFormat="1" x14ac:dyDescent="0.2">
      <c r="B271" s="104"/>
      <c r="C271" s="41"/>
      <c r="D271" s="41"/>
      <c r="E271" s="41"/>
      <c r="F271" s="41"/>
      <c r="G271" s="41"/>
      <c r="H271" s="29"/>
      <c r="I271" s="29"/>
      <c r="J271" s="29"/>
      <c r="K271" s="29"/>
      <c r="L271" s="29"/>
      <c r="M271" s="29"/>
      <c r="N271" s="241"/>
    </row>
    <row r="272" spans="2:14" s="25" customFormat="1" x14ac:dyDescent="0.2">
      <c r="B272" s="104"/>
      <c r="C272" s="41"/>
      <c r="D272" s="41"/>
      <c r="E272" s="41"/>
      <c r="F272" s="41"/>
      <c r="G272" s="41"/>
      <c r="H272" s="29"/>
      <c r="I272" s="29"/>
      <c r="J272" s="29"/>
      <c r="K272" s="29"/>
      <c r="L272" s="29"/>
      <c r="M272" s="29"/>
      <c r="N272" s="241"/>
    </row>
    <row r="273" spans="2:14" s="25" customFormat="1" x14ac:dyDescent="0.2">
      <c r="B273" s="104"/>
      <c r="C273" s="41"/>
      <c r="D273" s="41"/>
      <c r="E273" s="41"/>
      <c r="F273" s="41"/>
      <c r="G273" s="41"/>
      <c r="H273" s="29"/>
      <c r="I273" s="29"/>
      <c r="J273" s="29"/>
      <c r="K273" s="29"/>
      <c r="L273" s="29"/>
      <c r="M273" s="29"/>
      <c r="N273" s="241"/>
    </row>
    <row r="274" spans="2:14" s="25" customFormat="1" x14ac:dyDescent="0.2">
      <c r="B274" s="104"/>
      <c r="C274" s="41"/>
      <c r="D274" s="41"/>
      <c r="E274" s="41"/>
      <c r="F274" s="41"/>
      <c r="G274" s="41"/>
      <c r="H274" s="29"/>
      <c r="I274" s="29"/>
      <c r="J274" s="29"/>
      <c r="K274" s="29"/>
      <c r="L274" s="29"/>
      <c r="M274" s="29"/>
      <c r="N274" s="241"/>
    </row>
    <row r="275" spans="2:14" s="25" customFormat="1" x14ac:dyDescent="0.2">
      <c r="B275" s="104"/>
      <c r="C275" s="41"/>
      <c r="D275" s="41"/>
      <c r="E275" s="41"/>
      <c r="F275" s="41"/>
      <c r="G275" s="41"/>
      <c r="H275" s="29"/>
      <c r="I275" s="29"/>
      <c r="J275" s="29"/>
      <c r="K275" s="29"/>
      <c r="L275" s="29"/>
      <c r="M275" s="29"/>
      <c r="N275" s="241"/>
    </row>
    <row r="276" spans="2:14" s="25" customFormat="1" x14ac:dyDescent="0.2">
      <c r="B276" s="104"/>
      <c r="C276" s="41"/>
      <c r="D276" s="41"/>
      <c r="E276" s="41"/>
      <c r="F276" s="41"/>
      <c r="G276" s="41"/>
      <c r="H276" s="29"/>
      <c r="I276" s="29"/>
      <c r="J276" s="29"/>
      <c r="K276" s="29"/>
      <c r="L276" s="29"/>
      <c r="M276" s="29"/>
      <c r="N276" s="241"/>
    </row>
    <row r="277" spans="2:14" s="25" customFormat="1" x14ac:dyDescent="0.2">
      <c r="B277" s="104"/>
      <c r="C277" s="41"/>
      <c r="D277" s="41"/>
      <c r="E277" s="41"/>
      <c r="F277" s="41"/>
      <c r="G277" s="41"/>
      <c r="H277" s="29"/>
      <c r="I277" s="29"/>
      <c r="J277" s="29"/>
      <c r="K277" s="29"/>
      <c r="L277" s="29"/>
      <c r="M277" s="29"/>
      <c r="N277" s="241"/>
    </row>
    <row r="278" spans="2:14" s="25" customFormat="1" x14ac:dyDescent="0.2">
      <c r="B278" s="104"/>
      <c r="C278" s="41"/>
      <c r="D278" s="41"/>
      <c r="E278" s="41"/>
      <c r="F278" s="41"/>
      <c r="G278" s="41"/>
      <c r="H278" s="29"/>
      <c r="I278" s="29"/>
      <c r="J278" s="29"/>
      <c r="K278" s="29"/>
      <c r="L278" s="29"/>
      <c r="M278" s="29"/>
      <c r="N278" s="241"/>
    </row>
    <row r="279" spans="2:14" s="25" customFormat="1" x14ac:dyDescent="0.2">
      <c r="B279" s="104"/>
      <c r="C279" s="41"/>
      <c r="D279" s="41"/>
      <c r="E279" s="41"/>
      <c r="F279" s="41"/>
      <c r="G279" s="41"/>
      <c r="H279" s="29"/>
      <c r="I279" s="29"/>
      <c r="J279" s="29"/>
      <c r="K279" s="29"/>
      <c r="L279" s="29"/>
      <c r="M279" s="29"/>
      <c r="N279" s="241"/>
    </row>
    <row r="280" spans="2:14" s="25" customFormat="1" x14ac:dyDescent="0.2">
      <c r="B280" s="104"/>
      <c r="C280" s="41"/>
      <c r="D280" s="41"/>
      <c r="E280" s="41"/>
      <c r="F280" s="41"/>
      <c r="G280" s="41"/>
      <c r="H280" s="29"/>
      <c r="I280" s="29"/>
      <c r="J280" s="29"/>
      <c r="K280" s="29"/>
      <c r="L280" s="29"/>
      <c r="M280" s="29"/>
      <c r="N280" s="241"/>
    </row>
    <row r="281" spans="2:14" s="25" customFormat="1" x14ac:dyDescent="0.2">
      <c r="B281" s="104"/>
      <c r="C281" s="41"/>
      <c r="D281" s="41"/>
      <c r="E281" s="41"/>
      <c r="F281" s="41"/>
      <c r="G281" s="41"/>
      <c r="H281" s="29"/>
      <c r="I281" s="29"/>
      <c r="J281" s="29"/>
      <c r="K281" s="29"/>
      <c r="L281" s="29"/>
      <c r="M281" s="29"/>
      <c r="N281" s="241"/>
    </row>
    <row r="282" spans="2:14" s="25" customFormat="1" x14ac:dyDescent="0.2">
      <c r="B282" s="104"/>
      <c r="C282" s="41"/>
      <c r="D282" s="41"/>
      <c r="E282" s="41"/>
      <c r="F282" s="41"/>
      <c r="G282" s="41"/>
      <c r="H282" s="29"/>
      <c r="I282" s="29"/>
      <c r="J282" s="29"/>
      <c r="K282" s="29"/>
      <c r="L282" s="29"/>
      <c r="M282" s="29"/>
      <c r="N282" s="241"/>
    </row>
    <row r="283" spans="2:14" s="25" customFormat="1" x14ac:dyDescent="0.2">
      <c r="B283" s="104"/>
      <c r="C283" s="41"/>
      <c r="D283" s="41"/>
      <c r="E283" s="41"/>
      <c r="F283" s="41"/>
      <c r="G283" s="41"/>
      <c r="H283" s="29"/>
      <c r="I283" s="29"/>
      <c r="J283" s="29"/>
      <c r="K283" s="29"/>
      <c r="L283" s="29"/>
      <c r="M283" s="29"/>
      <c r="N283" s="241"/>
    </row>
    <row r="284" spans="2:14" s="25" customFormat="1" x14ac:dyDescent="0.2">
      <c r="B284" s="104"/>
      <c r="C284" s="41"/>
      <c r="D284" s="41"/>
      <c r="E284" s="41"/>
      <c r="F284" s="41"/>
      <c r="G284" s="41"/>
      <c r="H284" s="29"/>
      <c r="I284" s="29"/>
      <c r="J284" s="29"/>
      <c r="K284" s="29"/>
      <c r="L284" s="29"/>
      <c r="M284" s="29"/>
      <c r="N284" s="241"/>
    </row>
  </sheetData>
  <sheetProtection formatColumns="0" formatRows="0" autoFilter="0"/>
  <mergeCells count="84">
    <mergeCell ref="N74:N75"/>
    <mergeCell ref="H67:H71"/>
    <mergeCell ref="K67:K71"/>
    <mergeCell ref="L67:L71"/>
    <mergeCell ref="M67:M71"/>
    <mergeCell ref="N67:N71"/>
    <mergeCell ref="H74:H75"/>
    <mergeCell ref="I67:I71"/>
    <mergeCell ref="J67:J71"/>
    <mergeCell ref="I74:I75"/>
    <mergeCell ref="J74:J75"/>
    <mergeCell ref="K74:K75"/>
    <mergeCell ref="L74:L75"/>
    <mergeCell ref="M74:M75"/>
    <mergeCell ref="M1:N2"/>
    <mergeCell ref="B4:J5"/>
    <mergeCell ref="K4:K5"/>
    <mergeCell ref="L4:L5"/>
    <mergeCell ref="M4:N4"/>
    <mergeCell ref="D28:H28"/>
    <mergeCell ref="D46:H46"/>
    <mergeCell ref="G49:G54"/>
    <mergeCell ref="H49:H54"/>
    <mergeCell ref="I49:I54"/>
    <mergeCell ref="K49:K54"/>
    <mergeCell ref="L49:L54"/>
    <mergeCell ref="M49:M54"/>
    <mergeCell ref="N49:N54"/>
    <mergeCell ref="J49:J54"/>
    <mergeCell ref="K55:K56"/>
    <mergeCell ref="L55:L56"/>
    <mergeCell ref="M55:M56"/>
    <mergeCell ref="N55:N56"/>
    <mergeCell ref="G80:G81"/>
    <mergeCell ref="H80:H81"/>
    <mergeCell ref="I80:I81"/>
    <mergeCell ref="J80:J81"/>
    <mergeCell ref="K80:K81"/>
    <mergeCell ref="L80:L81"/>
    <mergeCell ref="M80:M81"/>
    <mergeCell ref="N80:N81"/>
    <mergeCell ref="G55:G56"/>
    <mergeCell ref="H55:H56"/>
    <mergeCell ref="I55:I56"/>
    <mergeCell ref="J55:J56"/>
    <mergeCell ref="M85:M86"/>
    <mergeCell ref="N85:N86"/>
    <mergeCell ref="J85:J86"/>
    <mergeCell ref="K85:K86"/>
    <mergeCell ref="L85:L86"/>
    <mergeCell ref="E155:E157"/>
    <mergeCell ref="F155:H157"/>
    <mergeCell ref="I155:I157"/>
    <mergeCell ref="J155:J157"/>
    <mergeCell ref="K155:K157"/>
    <mergeCell ref="F88:H88"/>
    <mergeCell ref="C115:G115"/>
    <mergeCell ref="F85:F86"/>
    <mergeCell ref="G85:H86"/>
    <mergeCell ref="I85:I86"/>
    <mergeCell ref="M172:M174"/>
    <mergeCell ref="N172:N174"/>
    <mergeCell ref="B1:L2"/>
    <mergeCell ref="D172:D174"/>
    <mergeCell ref="E172:H174"/>
    <mergeCell ref="I172:I174"/>
    <mergeCell ref="J172:J174"/>
    <mergeCell ref="K172:K174"/>
    <mergeCell ref="L172:L174"/>
    <mergeCell ref="L155:L157"/>
    <mergeCell ref="M155:M157"/>
    <mergeCell ref="N155:N157"/>
    <mergeCell ref="F158:H158"/>
    <mergeCell ref="F159:H159"/>
    <mergeCell ref="E166:H166"/>
    <mergeCell ref="C148:H148"/>
    <mergeCell ref="K160:K163"/>
    <mergeCell ref="L160:L163"/>
    <mergeCell ref="M160:M163"/>
    <mergeCell ref="N160:N163"/>
    <mergeCell ref="E160:E163"/>
    <mergeCell ref="F160:H163"/>
    <mergeCell ref="I160:I163"/>
    <mergeCell ref="J160:J163"/>
  </mergeCells>
  <printOptions horizontalCentered="1"/>
  <pageMargins left="0.59055118110236227" right="0.59055118110236227" top="0.59055118110236227" bottom="0.59055118110236227" header="0.19685039370078741" footer="0.19685039370078741"/>
  <pageSetup paperSize="256" scale="34" fitToHeight="3" orientation="portrait" r:id="rId1"/>
  <headerFooter alignWithMargins="0">
    <oddHeader>&amp;RAllegato 1</oddHeader>
    <oddFooter>&amp;C&amp;"Garamond,Corsivo"&amp;P / &amp;N</oddFooter>
  </headerFooter>
  <rowBreaks count="1" manualBreakCount="1">
    <brk id="115" min="1" max="13" man="1"/>
  </rowBreaks>
  <ignoredErrors>
    <ignoredError sqref="K65:L65 I34:J34 I58:J5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SP</vt:lpstr>
      <vt:lpstr>crediti e debiti</vt:lpstr>
      <vt:lpstr>SP ministeriale comparato</vt:lpstr>
      <vt:lpstr>'SP ministeriale comparato'!Area_stampa</vt:lpstr>
      <vt:lpstr>NewTable1</vt:lpstr>
      <vt:lpstr>NewTable2</vt:lpstr>
      <vt:lpstr>'SP ministeriale comparato'!Titoli_stampa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sasdemo</dc:creator>
  <cp:lastModifiedBy>Claudia Palanca</cp:lastModifiedBy>
  <cp:lastPrinted>2021-05-27T13:10:48Z</cp:lastPrinted>
  <dcterms:created xsi:type="dcterms:W3CDTF">2013-04-11T13:45:01Z</dcterms:created>
  <dcterms:modified xsi:type="dcterms:W3CDTF">2025-05-19T09:37:47Z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bDocument">
    <vt:lpwstr>1</vt:lpwstr>
  </property>
  <property fmtid="{D5CDD505-2E9C-101B-9397-08002B2CF9AE}" pid="3" name="BudgetCreateMode">
    <vt:lpwstr>0</vt:lpwstr>
  </property>
  <property fmtid="{D5CDD505-2E9C-101B-9397-08002B2CF9AE}" pid="4" name="BudgetEditMode">
    <vt:lpwstr>0</vt:lpwstr>
  </property>
</Properties>
</file>