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Economico\Bilancio\2025\TAVOLE REGIONALI\Bilancio Sociale\"/>
    </mc:Choice>
  </mc:AlternateContent>
  <xr:revisionPtr revIDLastSave="0" documentId="13_ncr:1_{37ABFC86-7C1D-4B49-A4CD-C1295BE0D28A}" xr6:coauthVersionLast="47" xr6:coauthVersionMax="47" xr10:uidLastSave="{00000000-0000-0000-0000-000000000000}"/>
  <bookViews>
    <workbookView xWindow="28680" yWindow="-120" windowWidth="29040" windowHeight="15720" tabRatio="773" activeTab="1" xr2:uid="{00000000-000D-0000-FFFF-FFFF00000000}"/>
  </bookViews>
  <sheets>
    <sheet name="Info" sheetId="1" r:id="rId1"/>
    <sheet name="Ruolo Sanitario" sheetId="2" r:id="rId2"/>
    <sheet name="Ruolo Professionale" sheetId="3" r:id="rId3"/>
    <sheet name="Ruolo Tecnico" sheetId="4" r:id="rId4"/>
    <sheet name="Ruolo Amministrativo" sheetId="5" r:id="rId5"/>
    <sheet name="LISTE" sheetId="6" state="veryHidden" r:id="rId6"/>
    <sheet name="SALDI" sheetId="7" state="veryHidden" r:id="rId7"/>
    <sheet name="FM" sheetId="8" state="veryHidden" r:id="rId8"/>
    <sheet name="ANAGR" sheetId="9" state="veryHidden" r:id="rId9"/>
    <sheet name="ANAGR_INPUT" sheetId="10" state="veryHidden" r:id="rId10"/>
  </sheets>
  <definedNames>
    <definedName name="ANAGR">ANAGR!$A$1:$D$1</definedName>
    <definedName name="_xlnm.Print_Area" localSheetId="4">'Ruolo Amministrativo'!$B:$F</definedName>
    <definedName name="_xlnm.Print_Area" localSheetId="2">'Ruolo Professionale'!$B:$F</definedName>
    <definedName name="_xlnm.Print_Area" localSheetId="1">'Ruolo Sanitario'!$B:$F</definedName>
    <definedName name="_xlnm.Print_Area" localSheetId="3">'Ruolo Tecnico'!$B:$F</definedName>
    <definedName name="FM">FM!$A$1:$B$1</definedName>
    <definedName name="NewTable0">'Ruolo Sanitario'!$B$1:$F$51</definedName>
    <definedName name="NewTable1">#REF!</definedName>
    <definedName name="NewTable2">'Ruolo Professionale'!$B$1:$F$34</definedName>
    <definedName name="NewTable3">'Ruolo Tecnico'!$B$1:$F$34</definedName>
    <definedName name="NewTable4">'Ruolo Amministrativo'!$B$1:$F$34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5" l="1"/>
  <c r="D23" i="5"/>
  <c r="D22" i="5"/>
  <c r="D6" i="2"/>
  <c r="D7" i="2"/>
  <c r="D27" i="5" l="1"/>
  <c r="C41" i="7" s="1"/>
  <c r="D25" i="4"/>
  <c r="D21" i="4"/>
  <c r="D42" i="2"/>
  <c r="D38" i="2"/>
  <c r="D10" i="2"/>
  <c r="C42" i="7"/>
  <c r="C38" i="7"/>
  <c r="C33" i="7"/>
  <c r="C29" i="7"/>
  <c r="C24" i="7"/>
  <c r="C20" i="7"/>
  <c r="C15" i="7"/>
  <c r="C11" i="7"/>
  <c r="C7" i="7"/>
  <c r="C34" i="5"/>
  <c r="E34" i="5" s="1"/>
  <c r="F34" i="5" s="1"/>
  <c r="C33" i="5"/>
  <c r="E33" i="5" s="1"/>
  <c r="F33" i="5" s="1"/>
  <c r="C32" i="5"/>
  <c r="C31" i="5"/>
  <c r="E31" i="5" s="1"/>
  <c r="F31" i="5" s="1"/>
  <c r="C30" i="5"/>
  <c r="C29" i="5"/>
  <c r="E29" i="5" s="1"/>
  <c r="F29" i="5" s="1"/>
  <c r="C28" i="5"/>
  <c r="E28" i="5" s="1"/>
  <c r="F28" i="5" s="1"/>
  <c r="C26" i="5"/>
  <c r="E26" i="5" s="1"/>
  <c r="F26" i="5" s="1"/>
  <c r="C25" i="5"/>
  <c r="C20" i="5" s="1"/>
  <c r="C24" i="5"/>
  <c r="E24" i="5" s="1"/>
  <c r="F24" i="5" s="1"/>
  <c r="C23" i="5"/>
  <c r="E23" i="5" s="1"/>
  <c r="F23" i="5" s="1"/>
  <c r="C22" i="5"/>
  <c r="E22" i="5" s="1"/>
  <c r="F22" i="5" s="1"/>
  <c r="C21" i="5"/>
  <c r="C18" i="5"/>
  <c r="E18" i="5" s="1"/>
  <c r="F18" i="5" s="1"/>
  <c r="C17" i="5"/>
  <c r="E17" i="5" s="1"/>
  <c r="F17" i="5" s="1"/>
  <c r="C16" i="5"/>
  <c r="E16" i="5" s="1"/>
  <c r="F16" i="5" s="1"/>
  <c r="C15" i="5"/>
  <c r="E15" i="5" s="1"/>
  <c r="F15" i="5" s="1"/>
  <c r="C14" i="5"/>
  <c r="E14" i="5" s="1"/>
  <c r="F14" i="5" s="1"/>
  <c r="C13" i="5"/>
  <c r="E13" i="5" s="1"/>
  <c r="F13" i="5" s="1"/>
  <c r="E12" i="5"/>
  <c r="F12" i="5" s="1"/>
  <c r="C12" i="5"/>
  <c r="D11" i="5"/>
  <c r="C37" i="7" s="1"/>
  <c r="C10" i="5"/>
  <c r="C9" i="5"/>
  <c r="E9" i="5" s="1"/>
  <c r="F9" i="5" s="1"/>
  <c r="C8" i="5"/>
  <c r="E8" i="5" s="1"/>
  <c r="F8" i="5" s="1"/>
  <c r="E7" i="5"/>
  <c r="F7" i="5" s="1"/>
  <c r="C7" i="5"/>
  <c r="C6" i="5"/>
  <c r="E6" i="5" s="1"/>
  <c r="F6" i="5" s="1"/>
  <c r="C5" i="5"/>
  <c r="E5" i="5" s="1"/>
  <c r="F5" i="5" s="1"/>
  <c r="D4" i="5"/>
  <c r="D3" i="5" s="1"/>
  <c r="C35" i="7" s="1"/>
  <c r="C34" i="4"/>
  <c r="E34" i="4" s="1"/>
  <c r="F34" i="4" s="1"/>
  <c r="C33" i="4"/>
  <c r="E33" i="4" s="1"/>
  <c r="F33" i="4" s="1"/>
  <c r="E32" i="4"/>
  <c r="F32" i="4" s="1"/>
  <c r="C32" i="4"/>
  <c r="E31" i="4"/>
  <c r="F31" i="4" s="1"/>
  <c r="C31" i="4"/>
  <c r="C30" i="4"/>
  <c r="E30" i="4" s="1"/>
  <c r="F30" i="4" s="1"/>
  <c r="C29" i="4"/>
  <c r="E29" i="4" s="1"/>
  <c r="F29" i="4" s="1"/>
  <c r="C28" i="4"/>
  <c r="D27" i="4"/>
  <c r="C26" i="4"/>
  <c r="E26" i="4" s="1"/>
  <c r="F26" i="4" s="1"/>
  <c r="C25" i="4"/>
  <c r="C24" i="4"/>
  <c r="E24" i="4" s="1"/>
  <c r="F24" i="4" s="1"/>
  <c r="C23" i="4"/>
  <c r="E23" i="4" s="1"/>
  <c r="F23" i="4" s="1"/>
  <c r="C22" i="4"/>
  <c r="E22" i="4" s="1"/>
  <c r="F22" i="4" s="1"/>
  <c r="C21" i="4"/>
  <c r="C18" i="4"/>
  <c r="E18" i="4" s="1"/>
  <c r="F18" i="4" s="1"/>
  <c r="E17" i="4"/>
  <c r="F17" i="4" s="1"/>
  <c r="C17" i="4"/>
  <c r="E16" i="4"/>
  <c r="F16" i="4" s="1"/>
  <c r="C16" i="4"/>
  <c r="C15" i="4"/>
  <c r="E15" i="4" s="1"/>
  <c r="F15" i="4" s="1"/>
  <c r="C14" i="4"/>
  <c r="E14" i="4" s="1"/>
  <c r="F14" i="4" s="1"/>
  <c r="C13" i="4"/>
  <c r="E13" i="4" s="1"/>
  <c r="F13" i="4" s="1"/>
  <c r="C12" i="4"/>
  <c r="E12" i="4" s="1"/>
  <c r="F12" i="4" s="1"/>
  <c r="D11" i="4"/>
  <c r="C10" i="4"/>
  <c r="E10" i="4" s="1"/>
  <c r="F10" i="4" s="1"/>
  <c r="C9" i="4"/>
  <c r="E9" i="4" s="1"/>
  <c r="F9" i="4" s="1"/>
  <c r="C8" i="4"/>
  <c r="E8" i="4" s="1"/>
  <c r="F8" i="4" s="1"/>
  <c r="C7" i="4"/>
  <c r="E7" i="4" s="1"/>
  <c r="F7" i="4" s="1"/>
  <c r="C6" i="4"/>
  <c r="E6" i="4" s="1"/>
  <c r="F6" i="4" s="1"/>
  <c r="E5" i="4"/>
  <c r="F5" i="4" s="1"/>
  <c r="C5" i="4"/>
  <c r="D4" i="4"/>
  <c r="C27" i="7" s="1"/>
  <c r="D3" i="4"/>
  <c r="C26" i="7" s="1"/>
  <c r="W34" i="3"/>
  <c r="E34" i="3"/>
  <c r="F34" i="3" s="1"/>
  <c r="C34" i="3"/>
  <c r="W33" i="3"/>
  <c r="C33" i="3"/>
  <c r="E33" i="3" s="1"/>
  <c r="F33" i="3" s="1"/>
  <c r="W32" i="3"/>
  <c r="E32" i="3"/>
  <c r="F32" i="3" s="1"/>
  <c r="C32" i="3"/>
  <c r="W31" i="3"/>
  <c r="C31" i="3"/>
  <c r="E31" i="3" s="1"/>
  <c r="F31" i="3" s="1"/>
  <c r="W30" i="3"/>
  <c r="E30" i="3"/>
  <c r="F30" i="3" s="1"/>
  <c r="C30" i="3"/>
  <c r="W29" i="3"/>
  <c r="C29" i="3"/>
  <c r="E29" i="3" s="1"/>
  <c r="F29" i="3" s="1"/>
  <c r="W28" i="3"/>
  <c r="C28" i="3"/>
  <c r="C27" i="3" s="1"/>
  <c r="D27" i="3"/>
  <c r="W27" i="3" s="1"/>
  <c r="W26" i="3"/>
  <c r="C26" i="3"/>
  <c r="E26" i="3" s="1"/>
  <c r="F26" i="3" s="1"/>
  <c r="W25" i="3"/>
  <c r="C25" i="3"/>
  <c r="E25" i="3" s="1"/>
  <c r="F25" i="3" s="1"/>
  <c r="W24" i="3"/>
  <c r="C24" i="3"/>
  <c r="E24" i="3" s="1"/>
  <c r="F24" i="3" s="1"/>
  <c r="W23" i="3"/>
  <c r="C23" i="3"/>
  <c r="E23" i="3" s="1"/>
  <c r="F23" i="3" s="1"/>
  <c r="W22" i="3"/>
  <c r="C22" i="3"/>
  <c r="E22" i="3" s="1"/>
  <c r="F22" i="3" s="1"/>
  <c r="W21" i="3"/>
  <c r="C21" i="3"/>
  <c r="D20" i="3"/>
  <c r="W18" i="3"/>
  <c r="F18" i="3"/>
  <c r="E18" i="3"/>
  <c r="C18" i="3"/>
  <c r="W17" i="3"/>
  <c r="C17" i="3"/>
  <c r="E17" i="3" s="1"/>
  <c r="F17" i="3" s="1"/>
  <c r="W16" i="3"/>
  <c r="E16" i="3"/>
  <c r="F16" i="3" s="1"/>
  <c r="C16" i="3"/>
  <c r="W15" i="3"/>
  <c r="C15" i="3"/>
  <c r="E15" i="3" s="1"/>
  <c r="F15" i="3" s="1"/>
  <c r="W14" i="3"/>
  <c r="F14" i="3"/>
  <c r="E14" i="3"/>
  <c r="C14" i="3"/>
  <c r="W13" i="3"/>
  <c r="C13" i="3"/>
  <c r="W12" i="3"/>
  <c r="E12" i="3"/>
  <c r="F12" i="3" s="1"/>
  <c r="C12" i="3"/>
  <c r="D11" i="3"/>
  <c r="W11" i="3" s="1"/>
  <c r="W10" i="3"/>
  <c r="C10" i="3"/>
  <c r="E10" i="3" s="1"/>
  <c r="F10" i="3" s="1"/>
  <c r="W9" i="3"/>
  <c r="E9" i="3"/>
  <c r="F9" i="3" s="1"/>
  <c r="C9" i="3"/>
  <c r="W8" i="3"/>
  <c r="C8" i="3"/>
  <c r="E8" i="3" s="1"/>
  <c r="F8" i="3" s="1"/>
  <c r="W7" i="3"/>
  <c r="C7" i="3"/>
  <c r="C4" i="3" s="1"/>
  <c r="F6" i="3"/>
  <c r="E6" i="3"/>
  <c r="C6" i="3"/>
  <c r="C5" i="3"/>
  <c r="E5" i="3" s="1"/>
  <c r="F5" i="3" s="1"/>
  <c r="D4" i="3"/>
  <c r="C18" i="7" s="1"/>
  <c r="C51" i="2"/>
  <c r="E51" i="2" s="1"/>
  <c r="F51" i="2" s="1"/>
  <c r="C50" i="2"/>
  <c r="E50" i="2" s="1"/>
  <c r="F50" i="2" s="1"/>
  <c r="C49" i="2"/>
  <c r="E49" i="2" s="1"/>
  <c r="F49" i="2" s="1"/>
  <c r="C48" i="2"/>
  <c r="E48" i="2" s="1"/>
  <c r="F48" i="2" s="1"/>
  <c r="F47" i="2"/>
  <c r="E47" i="2"/>
  <c r="C47" i="2"/>
  <c r="C46" i="2"/>
  <c r="E46" i="2" s="1"/>
  <c r="F46" i="2" s="1"/>
  <c r="C45" i="2"/>
  <c r="E45" i="2" s="1"/>
  <c r="F45" i="2" s="1"/>
  <c r="D44" i="2"/>
  <c r="C43" i="2"/>
  <c r="E43" i="2" s="1"/>
  <c r="F43" i="2" s="1"/>
  <c r="C42" i="2"/>
  <c r="E41" i="2"/>
  <c r="F41" i="2" s="1"/>
  <c r="C41" i="2"/>
  <c r="C40" i="2"/>
  <c r="E40" i="2" s="1"/>
  <c r="F40" i="2" s="1"/>
  <c r="C39" i="2"/>
  <c r="E39" i="2" s="1"/>
  <c r="F39" i="2" s="1"/>
  <c r="C38" i="2"/>
  <c r="E35" i="2"/>
  <c r="F35" i="2" s="1"/>
  <c r="C35" i="2"/>
  <c r="C34" i="2"/>
  <c r="E34" i="2" s="1"/>
  <c r="F34" i="2" s="1"/>
  <c r="C33" i="2"/>
  <c r="E33" i="2" s="1"/>
  <c r="F33" i="2" s="1"/>
  <c r="F32" i="2"/>
  <c r="E32" i="2"/>
  <c r="C32" i="2"/>
  <c r="C31" i="2"/>
  <c r="E31" i="2" s="1"/>
  <c r="F31" i="2" s="1"/>
  <c r="C30" i="2"/>
  <c r="E30" i="2" s="1"/>
  <c r="F30" i="2" s="1"/>
  <c r="C29" i="2"/>
  <c r="E29" i="2" s="1"/>
  <c r="F29" i="2" s="1"/>
  <c r="D28" i="2"/>
  <c r="C10" i="7" s="1"/>
  <c r="C28" i="2"/>
  <c r="C27" i="2"/>
  <c r="E27" i="2" s="1"/>
  <c r="F27" i="2" s="1"/>
  <c r="E26" i="2"/>
  <c r="F26" i="2" s="1"/>
  <c r="C26" i="2"/>
  <c r="C25" i="2"/>
  <c r="E25" i="2" s="1"/>
  <c r="F25" i="2" s="1"/>
  <c r="C24" i="2"/>
  <c r="E24" i="2" s="1"/>
  <c r="F24" i="2" s="1"/>
  <c r="C23" i="2"/>
  <c r="E23" i="2" s="1"/>
  <c r="F23" i="2" s="1"/>
  <c r="E22" i="2"/>
  <c r="F22" i="2" s="1"/>
  <c r="C22" i="2"/>
  <c r="D21" i="2"/>
  <c r="C9" i="7" s="1"/>
  <c r="C19" i="2"/>
  <c r="E19" i="2" s="1"/>
  <c r="F19" i="2" s="1"/>
  <c r="C18" i="2"/>
  <c r="E18" i="2" s="1"/>
  <c r="F18" i="2" s="1"/>
  <c r="E17" i="2"/>
  <c r="F17" i="2" s="1"/>
  <c r="C17" i="2"/>
  <c r="E16" i="2"/>
  <c r="F16" i="2" s="1"/>
  <c r="C16" i="2"/>
  <c r="C15" i="2"/>
  <c r="E15" i="2" s="1"/>
  <c r="F15" i="2" s="1"/>
  <c r="C14" i="2"/>
  <c r="E14" i="2" s="1"/>
  <c r="F14" i="2" s="1"/>
  <c r="C13" i="2"/>
  <c r="D12" i="2"/>
  <c r="C6" i="7" s="1"/>
  <c r="C11" i="2"/>
  <c r="E11" i="2" s="1"/>
  <c r="F11" i="2" s="1"/>
  <c r="C10" i="2"/>
  <c r="C9" i="2"/>
  <c r="E9" i="2" s="1"/>
  <c r="F9" i="2" s="1"/>
  <c r="C8" i="2"/>
  <c r="C5" i="2" s="1"/>
  <c r="C7" i="2"/>
  <c r="E7" i="2" s="1"/>
  <c r="F7" i="2" s="1"/>
  <c r="C6" i="2"/>
  <c r="D13" i="1"/>
  <c r="D12" i="1"/>
  <c r="D9" i="1"/>
  <c r="D8" i="1"/>
  <c r="E4" i="1"/>
  <c r="D4" i="1"/>
  <c r="D25" i="5" l="1"/>
  <c r="D20" i="5" s="1"/>
  <c r="E21" i="5"/>
  <c r="F21" i="5" s="1"/>
  <c r="E32" i="5"/>
  <c r="F32" i="5" s="1"/>
  <c r="E25" i="4"/>
  <c r="F25" i="4" s="1"/>
  <c r="D20" i="4"/>
  <c r="C31" i="7" s="1"/>
  <c r="D37" i="2"/>
  <c r="C13" i="7" s="1"/>
  <c r="E42" i="2"/>
  <c r="F42" i="2" s="1"/>
  <c r="E7" i="3"/>
  <c r="F7" i="3" s="1"/>
  <c r="E28" i="3"/>
  <c r="F28" i="3" s="1"/>
  <c r="C20" i="4"/>
  <c r="C11" i="3"/>
  <c r="C12" i="2"/>
  <c r="E12" i="2" s="1"/>
  <c r="F12" i="2" s="1"/>
  <c r="C21" i="2"/>
  <c r="C20" i="2" s="1"/>
  <c r="C27" i="5"/>
  <c r="E27" i="5" s="1"/>
  <c r="F27" i="5" s="1"/>
  <c r="C37" i="2"/>
  <c r="C36" i="2" s="1"/>
  <c r="C4" i="5"/>
  <c r="E4" i="5" s="1"/>
  <c r="F4" i="5" s="1"/>
  <c r="C20" i="3"/>
  <c r="C19" i="3" s="1"/>
  <c r="C27" i="4"/>
  <c r="E27" i="4" s="1"/>
  <c r="F27" i="4" s="1"/>
  <c r="C4" i="2"/>
  <c r="C3" i="2" s="1"/>
  <c r="C3" i="3"/>
  <c r="E8" i="2"/>
  <c r="F8" i="2" s="1"/>
  <c r="E13" i="2"/>
  <c r="F13" i="2" s="1"/>
  <c r="E28" i="2"/>
  <c r="F28" i="2" s="1"/>
  <c r="E38" i="2"/>
  <c r="F38" i="2" s="1"/>
  <c r="D3" i="3"/>
  <c r="E11" i="3"/>
  <c r="F11" i="3" s="1"/>
  <c r="E13" i="3"/>
  <c r="F13" i="3" s="1"/>
  <c r="D19" i="3"/>
  <c r="W20" i="3"/>
  <c r="C11" i="4"/>
  <c r="E11" i="4" s="1"/>
  <c r="F11" i="4" s="1"/>
  <c r="E28" i="4"/>
  <c r="F28" i="4" s="1"/>
  <c r="E10" i="5"/>
  <c r="F10" i="5" s="1"/>
  <c r="E30" i="5"/>
  <c r="F30" i="5" s="1"/>
  <c r="C28" i="7"/>
  <c r="C36" i="7"/>
  <c r="C19" i="7"/>
  <c r="C44" i="2"/>
  <c r="E44" i="2" s="1"/>
  <c r="F44" i="2" s="1"/>
  <c r="E21" i="3"/>
  <c r="F21" i="3" s="1"/>
  <c r="C4" i="4"/>
  <c r="E21" i="4"/>
  <c r="F21" i="4" s="1"/>
  <c r="C11" i="5"/>
  <c r="E11" i="5" s="1"/>
  <c r="F11" i="5" s="1"/>
  <c r="C14" i="7"/>
  <c r="C22" i="7"/>
  <c r="E27" i="3"/>
  <c r="F27" i="3" s="1"/>
  <c r="C23" i="7"/>
  <c r="C32" i="7"/>
  <c r="D20" i="2"/>
  <c r="E4" i="3"/>
  <c r="F4" i="3" s="1"/>
  <c r="C40" i="7" l="1"/>
  <c r="D19" i="5"/>
  <c r="D2" i="5" s="1"/>
  <c r="C34" i="7" s="1"/>
  <c r="E20" i="5"/>
  <c r="F20" i="5" s="1"/>
  <c r="E25" i="5"/>
  <c r="F25" i="5" s="1"/>
  <c r="E20" i="4"/>
  <c r="F20" i="4" s="1"/>
  <c r="D19" i="4"/>
  <c r="D2" i="4" s="1"/>
  <c r="D36" i="2"/>
  <c r="E37" i="2"/>
  <c r="F37" i="2" s="1"/>
  <c r="E20" i="3"/>
  <c r="F20" i="3" s="1"/>
  <c r="C2" i="3"/>
  <c r="C19" i="5"/>
  <c r="E19" i="5" s="1"/>
  <c r="F19" i="5" s="1"/>
  <c r="C19" i="4"/>
  <c r="C39" i="7"/>
  <c r="C2" i="2"/>
  <c r="E21" i="2"/>
  <c r="F21" i="2" s="1"/>
  <c r="C25" i="7"/>
  <c r="C3" i="4"/>
  <c r="E4" i="4"/>
  <c r="F4" i="4" s="1"/>
  <c r="E19" i="4"/>
  <c r="F19" i="4" s="1"/>
  <c r="C30" i="7"/>
  <c r="C3" i="5"/>
  <c r="W19" i="3"/>
  <c r="C21" i="7"/>
  <c r="E19" i="3"/>
  <c r="F19" i="3" s="1"/>
  <c r="C17" i="7"/>
  <c r="W3" i="3"/>
  <c r="D2" i="3"/>
  <c r="E3" i="3"/>
  <c r="F3" i="3" s="1"/>
  <c r="E20" i="2"/>
  <c r="F20" i="2" s="1"/>
  <c r="C8" i="7"/>
  <c r="E36" i="2"/>
  <c r="F36" i="2" s="1"/>
  <c r="C12" i="7"/>
  <c r="W2" i="3" l="1"/>
  <c r="C16" i="7"/>
  <c r="E2" i="3"/>
  <c r="F2" i="3" s="1"/>
  <c r="C2" i="5"/>
  <c r="E2" i="5" s="1"/>
  <c r="F2" i="5" s="1"/>
  <c r="E3" i="5"/>
  <c r="F3" i="5" s="1"/>
  <c r="C2" i="4"/>
  <c r="E2" i="4" s="1"/>
  <c r="F2" i="4" s="1"/>
  <c r="E3" i="4"/>
  <c r="F3" i="4" s="1"/>
  <c r="E6" i="2" l="1"/>
  <c r="F6" i="2" s="1"/>
  <c r="D5" i="2"/>
  <c r="E10" i="2" l="1"/>
  <c r="F10" i="2" s="1"/>
  <c r="D4" i="2"/>
  <c r="E5" i="2"/>
  <c r="F5" i="2" s="1"/>
  <c r="C5" i="7"/>
  <c r="C4" i="7" l="1"/>
  <c r="D3" i="2"/>
  <c r="E4" i="2"/>
  <c r="F4" i="2" s="1"/>
  <c r="E3" i="2" l="1"/>
  <c r="F3" i="2" s="1"/>
  <c r="D2" i="2"/>
  <c r="C3" i="7"/>
  <c r="C2" i="7" l="1"/>
  <c r="E2" i="2"/>
  <c r="F2" i="2" s="1"/>
</calcChain>
</file>

<file path=xl/sharedStrings.xml><?xml version="1.0" encoding="utf-8"?>
<sst xmlns="http://schemas.openxmlformats.org/spreadsheetml/2006/main" count="706" uniqueCount="412">
  <si>
    <t>66-69: Costi del personale</t>
  </si>
  <si>
    <t>Azienda</t>
  </si>
  <si>
    <t>Anno contabile</t>
  </si>
  <si>
    <t>Periodo rilevazione</t>
  </si>
  <si>
    <t>Versione template</t>
  </si>
  <si>
    <t>Data/ora download</t>
  </si>
  <si>
    <t>conto</t>
  </si>
  <si>
    <t>descrizione conto</t>
  </si>
  <si>
    <t>Valore Anno N-1</t>
  </si>
  <si>
    <t>Valore Anno N</t>
  </si>
  <si>
    <t>Variazione</t>
  </si>
  <si>
    <t>Variazione%</t>
  </si>
  <si>
    <t>BA2090</t>
  </si>
  <si>
    <t>BA2090 (B.5)   Personale del ruolo sanitario)</t>
  </si>
  <si>
    <t>BA2100</t>
  </si>
  <si>
    <t>BA2100 (B.5.A) Costo del personale dirigente ruolo sanitario)</t>
  </si>
  <si>
    <t>BA2110</t>
  </si>
  <si>
    <t>BA2110 (B.5.A.1) Costo del personale dirigente medico)</t>
  </si>
  <si>
    <t>BA2120</t>
  </si>
  <si>
    <t>BA2120 (B.5.A.1.1) Costo del personale dirigente medico - tempo indeterminato)</t>
  </si>
  <si>
    <t>BA2120_stip</t>
  </si>
  <si>
    <t>BA2120_stip (Voci di costo a carattere stipendiale)</t>
  </si>
  <si>
    <t>BA2120_posiz</t>
  </si>
  <si>
    <t>BA2120_posiz (Retribuzione di posizione)</t>
  </si>
  <si>
    <t>BA2120_inden</t>
  </si>
  <si>
    <t>BA2120_inden (Indennità di risultato)</t>
  </si>
  <si>
    <t>BA2120_acc</t>
  </si>
  <si>
    <t>BA2120_acc (Altro trattamento accessorio)</t>
  </si>
  <si>
    <t>BA2120_on_retrib</t>
  </si>
  <si>
    <t>BA2120_on_retrib (Oneri sociali su retribuzione)</t>
  </si>
  <si>
    <t>BA2120_on_altri</t>
  </si>
  <si>
    <t>BA2120_on_altri (Altri oneri per il personale)</t>
  </si>
  <si>
    <t>BA2130</t>
  </si>
  <si>
    <t>BA2130 (B.5.A.1.2) Costo del personale dirigente medico - tempo determinato)</t>
  </si>
  <si>
    <t>BA2130_stip</t>
  </si>
  <si>
    <t>BA2130_stip (Voci di costo a carattere stipendiale)</t>
  </si>
  <si>
    <t>BA2130_posiz</t>
  </si>
  <si>
    <t>BA2130_posiz (Retribuzione di posizione)</t>
  </si>
  <si>
    <t>BA2130_inden</t>
  </si>
  <si>
    <t>BA2130_inden (Indennità di risultato)</t>
  </si>
  <si>
    <t>BA2130_acc</t>
  </si>
  <si>
    <t>BA2130_acc (Altro trattamento accessorio)</t>
  </si>
  <si>
    <t>BA2130_on_retrib</t>
  </si>
  <si>
    <t>BA2130_on_retrib (Oneri sociali su retribuzione)</t>
  </si>
  <si>
    <t>BA2130_on_altri</t>
  </si>
  <si>
    <t>BA2130_on_altri (Altri oneri per il personale)</t>
  </si>
  <si>
    <t>BA2140</t>
  </si>
  <si>
    <t>BA2140 (B.5.A.1.3) Costo del personale dirigente medico - altro)</t>
  </si>
  <si>
    <t>BA2150</t>
  </si>
  <si>
    <t>BA2150 (B.5.A.2) Costo del personale dirigente non medico)</t>
  </si>
  <si>
    <t>BA2160</t>
  </si>
  <si>
    <t>BA2160 (B.5.A.2.1) Costo del personale dirigente non medico - tempo indeterminato)</t>
  </si>
  <si>
    <t>BA2160_stip</t>
  </si>
  <si>
    <t>BA2160_stip (Voci di costo a carattere stipendiale)</t>
  </si>
  <si>
    <t>BA2160_posiz</t>
  </si>
  <si>
    <t>BA2160_posiz (Retribuzione di posizione)</t>
  </si>
  <si>
    <t>BA2160_inden</t>
  </si>
  <si>
    <t>BA2160_inden (Indennità di risultato)</t>
  </si>
  <si>
    <t>BA2160_acc</t>
  </si>
  <si>
    <t>BA2160_acc (Altro trattamento accessorio)</t>
  </si>
  <si>
    <t>BA2160_on_retrib</t>
  </si>
  <si>
    <t>BA2160_on_retrib (Oneri sociali su retribuzione)</t>
  </si>
  <si>
    <t>BA2160_on_altri</t>
  </si>
  <si>
    <t>BA2160_on_altri (Altri oneri per il personale)</t>
  </si>
  <si>
    <t>BA2170</t>
  </si>
  <si>
    <t>BA2170 (B.5.A.2.2) Costo del personale dirigente non medico - tempo determinato)</t>
  </si>
  <si>
    <t>BA2170_stip</t>
  </si>
  <si>
    <t>BA2170_stip (Voci di costo a carattere stipendiale)</t>
  </si>
  <si>
    <t>BA2170_posiz</t>
  </si>
  <si>
    <t>BA2170_posiz (Retribuzione di posizione)</t>
  </si>
  <si>
    <t>BA2170_inden</t>
  </si>
  <si>
    <t>BA2170_inden (Indennità di risultato)</t>
  </si>
  <si>
    <t>BA2170_acc</t>
  </si>
  <si>
    <t>BA2170_acc (Altro trattamento accessorio)</t>
  </si>
  <si>
    <t>BA2170_on_retrib</t>
  </si>
  <si>
    <t>BA2170_on_retrib (Oneri sociali su retribuzione)</t>
  </si>
  <si>
    <t>BA2170_on_altri</t>
  </si>
  <si>
    <t>BA2170_on_altri (Altri oneri per il personale)</t>
  </si>
  <si>
    <t>BA2180</t>
  </si>
  <si>
    <t>BA2180 (B.5.A.2.3) Costo del personale dirigente non medico - altro)</t>
  </si>
  <si>
    <t>BA2190</t>
  </si>
  <si>
    <t>BA2190 (B.5.B) Costo del personale comparto ruolo sanitario)</t>
  </si>
  <si>
    <t>BA2200</t>
  </si>
  <si>
    <t>BA2200 (B.5.B.1) Costo del personale comparto ruolo sanitario - tempo indeterminato)</t>
  </si>
  <si>
    <t>BA2200_stip</t>
  </si>
  <si>
    <t>BA2200_stip (Voci di costo a carattere stipendiale)</t>
  </si>
  <si>
    <t>BA2200_posiz</t>
  </si>
  <si>
    <t>BA2200_posiz (Straordinario e indennità personale)</t>
  </si>
  <si>
    <t>BA2200_inden</t>
  </si>
  <si>
    <t>BA2200_inden (Retribuzione per produttività personale)</t>
  </si>
  <si>
    <t>BA2200_acc</t>
  </si>
  <si>
    <t>BA2200_acc (Altro trattamento accessorio)</t>
  </si>
  <si>
    <t>BA2200_on_retrib</t>
  </si>
  <si>
    <t>BA2200_on_retrib (Oneri sociali su retribuzione)</t>
  </si>
  <si>
    <t>BA2200_on_altri</t>
  </si>
  <si>
    <t>BA2200_on_altri (Altri oneri per il personale)</t>
  </si>
  <si>
    <t>BA2210</t>
  </si>
  <si>
    <t>BA2210 (B.5.B.2) Costo del personale comparto ruolo sanitario - tempo determinato)</t>
  </si>
  <si>
    <t>BA2210_stip</t>
  </si>
  <si>
    <t>BA2210_stip (Voci di costo a carattere stipendiale)</t>
  </si>
  <si>
    <t>BA2210_posiz</t>
  </si>
  <si>
    <t>BA2210_posiz (Straordinario e indennità personale)</t>
  </si>
  <si>
    <t>BA2210_inden</t>
  </si>
  <si>
    <t>BA2210_inden (Retribuzione per produttività personale)</t>
  </si>
  <si>
    <t>BA2210_acc</t>
  </si>
  <si>
    <t>BA2210_acc (Altro trattamento accessorio)</t>
  </si>
  <si>
    <t>BA2210_on_retrib</t>
  </si>
  <si>
    <t>BA2210_on_retrib (Oneri sociali su retribuzione)</t>
  </si>
  <si>
    <t>BA2210_on_altri</t>
  </si>
  <si>
    <t>BA2210_on_altri (Altri oneri per il personale)</t>
  </si>
  <si>
    <t>BA2220</t>
  </si>
  <si>
    <t>BA2220 (B.5.B.3) Costo del personale comparto ruolo sanitario - altro)</t>
  </si>
  <si>
    <t>BA2230</t>
  </si>
  <si>
    <t>BA2230 (B.6)   Personale del ruolo professionale)</t>
  </si>
  <si>
    <t>BA2240</t>
  </si>
  <si>
    <t>BA2240 (B.6.A) Costo del personale dirigente ruolo professionale)</t>
  </si>
  <si>
    <t>BA2250</t>
  </si>
  <si>
    <t>BA2250 (B.6.A.1) Costo del personale dirigente ruolo professionale - tempo indeterminato)</t>
  </si>
  <si>
    <t>BA2250_stip</t>
  </si>
  <si>
    <t>BA2250_stip (Voci di costo a carattere stipendiale)</t>
  </si>
  <si>
    <t>BA2250_posiz</t>
  </si>
  <si>
    <t>BA2250_posiz (Retribuzione di posizione)</t>
  </si>
  <si>
    <t>BA2250_inden</t>
  </si>
  <si>
    <t>BA2250_inden (Indennità di risultato)</t>
  </si>
  <si>
    <t>BA2250_acc</t>
  </si>
  <si>
    <t>BA2250_acc (Altro trattamento accessorio)</t>
  </si>
  <si>
    <t>BA2250_on_retrib</t>
  </si>
  <si>
    <t>BA2250_on_retrib (Oneri sociali su retribuzione)</t>
  </si>
  <si>
    <t>BA2250_on_altri</t>
  </si>
  <si>
    <t>BA2250_on_altri (Altri oneri per il personale)</t>
  </si>
  <si>
    <t>BA2260</t>
  </si>
  <si>
    <t>BA2260 (B.6.A.2) Costo del personale dirigente ruolo professionale - tempo determinato)</t>
  </si>
  <si>
    <t>BA2260_stip</t>
  </si>
  <si>
    <t>BA2260_stip (Voci di costo a carattere stipendiale)</t>
  </si>
  <si>
    <t>BA2260_posiz</t>
  </si>
  <si>
    <t>BA2260_posiz (Retribuzione di posizione)</t>
  </si>
  <si>
    <t>BA2260_inden</t>
  </si>
  <si>
    <t>BA2260_inden (Indennità di risultato)</t>
  </si>
  <si>
    <t>BA2260_acc</t>
  </si>
  <si>
    <t>BA2260_acc (Altro trattamento accessorio)</t>
  </si>
  <si>
    <t>BA2260_on_retrib</t>
  </si>
  <si>
    <t>BA2260_on_retrib (BA2260_on_retrib)</t>
  </si>
  <si>
    <t>BA2260_on_altri</t>
  </si>
  <si>
    <t>BA2260_on_altri (Altri oneri per il personale)</t>
  </si>
  <si>
    <t>BA2270</t>
  </si>
  <si>
    <t>BA2270 (B.6.A.3) Costo del personale dirigente ruolo professionale - altro)</t>
  </si>
  <si>
    <t>BA2280</t>
  </si>
  <si>
    <t>BA2280 (B.6.B) Costo del personale comparto ruolo professionale)</t>
  </si>
  <si>
    <t>BA2290</t>
  </si>
  <si>
    <t>BA2290 (B.6.B.1) Costo del personale comparto ruolo professionale - tempo indeterminato)</t>
  </si>
  <si>
    <t>BA2290_stip</t>
  </si>
  <si>
    <t>BA2290_stip (Voci di costo a carattere stipendiale)</t>
  </si>
  <si>
    <t>BA2290_posiz</t>
  </si>
  <si>
    <t>BA2290_posiz (Straordinario e indennità personale)</t>
  </si>
  <si>
    <t>BA2290_inden</t>
  </si>
  <si>
    <t>BA2290_inden (Retribuzione per produttività personale)</t>
  </si>
  <si>
    <t>BA2290_acc</t>
  </si>
  <si>
    <t>BA2290_acc (Altro trattamento accessorio)</t>
  </si>
  <si>
    <t>BA2290_on_retrib</t>
  </si>
  <si>
    <t>BA2290_on_retrib (Oneri sociali su retribuzione)</t>
  </si>
  <si>
    <t>BA2290_on_altri</t>
  </si>
  <si>
    <t>BA2290_on_altri (Altri oneri per il personale)</t>
  </si>
  <si>
    <t>BA2300</t>
  </si>
  <si>
    <t>BA2300 (B.6.B.2) Costo del personale comparto ruolo professionale - tempo determinato)</t>
  </si>
  <si>
    <t>BA2300_stip</t>
  </si>
  <si>
    <t>BA2300_stip (Voci di costo a carattere stipendiale)</t>
  </si>
  <si>
    <t>BA2300_posiz</t>
  </si>
  <si>
    <t>BA2300_posiz (Straordinario e indennità personale)</t>
  </si>
  <si>
    <t>BA2300_inden</t>
  </si>
  <si>
    <t>BA2300_inden (Retribuzione per produttività personale)</t>
  </si>
  <si>
    <t>BA2300_acc</t>
  </si>
  <si>
    <t>BA2300_acc (Altro trattamento accessorio)</t>
  </si>
  <si>
    <t>BA2300_on_retrib</t>
  </si>
  <si>
    <t>BA2300_on_retrib (Oneri sociali su retribuzione)</t>
  </si>
  <si>
    <t>BA2300_on_altri</t>
  </si>
  <si>
    <t>BA2300_on_altri (Altri oneri per il personale)</t>
  </si>
  <si>
    <t>BA2310</t>
  </si>
  <si>
    <t>BA2310 (B.6.B.3) Costo del personale comparto ruolo professionale - altro)</t>
  </si>
  <si>
    <t>BA2320</t>
  </si>
  <si>
    <t>BA2320 (B.7)   Personale del ruolo tecnico)</t>
  </si>
  <si>
    <t>BA2330</t>
  </si>
  <si>
    <t>BA2330 (B.7.A) Costo del personale dirigente ruolo tecnico)</t>
  </si>
  <si>
    <t>BA2340</t>
  </si>
  <si>
    <t>BA2340 (B.7.A.1) Costo del personale dirigente ruolo tecnico - tempo indeterminato)</t>
  </si>
  <si>
    <t>BA2340_stip</t>
  </si>
  <si>
    <t>BA2340_stip (Voci di costo a carattere stipendiale)</t>
  </si>
  <si>
    <t>BA2340_posiz</t>
  </si>
  <si>
    <t>BA2340_posiz (Retribuzione di posizione)</t>
  </si>
  <si>
    <t>BA2340_inden</t>
  </si>
  <si>
    <t>BA2340_inden (Indennità di risultato)</t>
  </si>
  <si>
    <t>BA2340_acc</t>
  </si>
  <si>
    <t>BA2340_acc (Altro trattamento accessorio)</t>
  </si>
  <si>
    <t>BA2340_on_retrib</t>
  </si>
  <si>
    <t>BA2340_on_retrib (Oneri sociali su retribuzione)</t>
  </si>
  <si>
    <t>BA2340_on_altri</t>
  </si>
  <si>
    <t>BA2340_on_altri (Altri oneri per il personale)</t>
  </si>
  <si>
    <t>BA2350</t>
  </si>
  <si>
    <t>BA2350 (B.7.A.2) Costo del personale dirigente ruolo tecnico - tempo determinato)</t>
  </si>
  <si>
    <t>BA2350_stip</t>
  </si>
  <si>
    <t>BA2350_stip (Voci di costo a carattere stipendiale)</t>
  </si>
  <si>
    <t>BA2350_posiz</t>
  </si>
  <si>
    <t>BA2350_posiz (Retribuzione di posizione)</t>
  </si>
  <si>
    <t>BA2350_inden</t>
  </si>
  <si>
    <t>BA2350_inden (Indennità di risultato)</t>
  </si>
  <si>
    <t>BA2350_acc</t>
  </si>
  <si>
    <t>BA2350_acc (Altro trattamento accessorio)</t>
  </si>
  <si>
    <t>BA2350_on_retrib</t>
  </si>
  <si>
    <t>BA2350_on_retrib (Oneri sociali su retribuzione)</t>
  </si>
  <si>
    <t>BA2350_on_altri</t>
  </si>
  <si>
    <t>BA2350_on_altri (Altri oneri per il personale)</t>
  </si>
  <si>
    <t>BA2360</t>
  </si>
  <si>
    <t>BA2360 (B.7.A.3) Costo del personale dirigente ruolo tecnico - altro)</t>
  </si>
  <si>
    <t>BA2370</t>
  </si>
  <si>
    <t>BA2370 (B.7.B) Costo del personale comparto ruolo tecnico)</t>
  </si>
  <si>
    <t>BA2380</t>
  </si>
  <si>
    <t>BA2380 (B.7.B.1) Costo del personale comparto ruolo tecnico - tempo indeterminato)</t>
  </si>
  <si>
    <t>BA2380_stip</t>
  </si>
  <si>
    <t>BA2380_stip (Voci di costo a carattere stipendiale)</t>
  </si>
  <si>
    <t>BA2380_posiz</t>
  </si>
  <si>
    <t>BA2380_posiz (Straordinario e indennità personale)</t>
  </si>
  <si>
    <t>BA2380_inden</t>
  </si>
  <si>
    <t>BA2380_inden (Retribuzione per produttività personale)</t>
  </si>
  <si>
    <t>BA2380_acc</t>
  </si>
  <si>
    <t>BA2380_acc (Altro trattamento accessorio)</t>
  </si>
  <si>
    <t>BA2380_on_retrib</t>
  </si>
  <si>
    <t>BA2380_on_retrib (Oneri sociali su retribuzione)</t>
  </si>
  <si>
    <t>BA2380_on_altri</t>
  </si>
  <si>
    <t>BA2380_on_altri (BA2380_on_altri)</t>
  </si>
  <si>
    <t>BA2390</t>
  </si>
  <si>
    <t>BA2390 (B.7.B.2) Costo del personale comparto ruolo tecnico - tempo determinato)</t>
  </si>
  <si>
    <t>BA2390_stip</t>
  </si>
  <si>
    <t>BA2390_stip (Voci di costo a carattere stipendiale)</t>
  </si>
  <si>
    <t>BA2390_posiz</t>
  </si>
  <si>
    <t>BA2390_posiz (Straordinario e indennità personale)</t>
  </si>
  <si>
    <t>BA2390_inden</t>
  </si>
  <si>
    <t>BA2390_inden (Retribuzione per produttività personale)</t>
  </si>
  <si>
    <t>BA2390_acc</t>
  </si>
  <si>
    <t>BA2390_acc (Altro trattamento accessorio)</t>
  </si>
  <si>
    <t>BA2390_on_retrib</t>
  </si>
  <si>
    <t>BA2390_on_retrib (Oneri sociali su retribuzione)</t>
  </si>
  <si>
    <t>BA2390_on_altri</t>
  </si>
  <si>
    <t>BA2390_on_altri (Altri oneri per il personale)</t>
  </si>
  <si>
    <t>BA2400</t>
  </si>
  <si>
    <t>BA2400 (B.7.B.3) Costo del personale comparto ruolo tecnico - altro)</t>
  </si>
  <si>
    <t>BA2410</t>
  </si>
  <si>
    <t>BA2410 (B.8)   Personale del ruolo amministrativo)</t>
  </si>
  <si>
    <t>BA2420</t>
  </si>
  <si>
    <t>BA2420 (B.8.A) Costo del personale dirigente ruolo amministrativo)</t>
  </si>
  <si>
    <t>BA2430</t>
  </si>
  <si>
    <t>BA2430 (B.8.A.1) Costo del personale dirigente ruolo amministrativo - tempo indeterminato)</t>
  </si>
  <si>
    <t>BA2430_stip</t>
  </si>
  <si>
    <t>BA2430_stip (Voci di costo a carattere stipendiale)</t>
  </si>
  <si>
    <t>BA2430_posiz</t>
  </si>
  <si>
    <t>BA2430_posiz (Retribuzione di posizione)</t>
  </si>
  <si>
    <t>BA2430_inden</t>
  </si>
  <si>
    <t>BA2430_inden (Indennità di risultato)</t>
  </si>
  <si>
    <t>BA2430_acc</t>
  </si>
  <si>
    <t>BA2430_acc (Altro trattamento accessorio)</t>
  </si>
  <si>
    <t>BA2430_on_retrib</t>
  </si>
  <si>
    <t>BA2430_on_retrib (Oneri sociali su retribuzione)</t>
  </si>
  <si>
    <t>BA2430_on_altri</t>
  </si>
  <si>
    <t>BA2430_on_altri (Altri oneri per il personale)</t>
  </si>
  <si>
    <t>BA2440</t>
  </si>
  <si>
    <t>BA2440 (B.8.A.2) Costo del personale dirigente ruolo amministrativo - tempo determinato)</t>
  </si>
  <si>
    <t>BA2440_stip</t>
  </si>
  <si>
    <t>BA2440_stip (Voci di costo a carattere stipendiale)</t>
  </si>
  <si>
    <t>BA2440_posiz</t>
  </si>
  <si>
    <t>BA2440_posiz (Retribuzione di posizione)</t>
  </si>
  <si>
    <t>BA2440_inden</t>
  </si>
  <si>
    <t>BA2440_inden (Indennità di risultato)</t>
  </si>
  <si>
    <t>BA2440_acc</t>
  </si>
  <si>
    <t>BA2440_acc (Altro trattamento accessorio)</t>
  </si>
  <si>
    <t>BA2440_on_retrib</t>
  </si>
  <si>
    <t>BA2440_on_retrib (Oneri sociali su retribuzione)</t>
  </si>
  <si>
    <t>BA2440_on_altri</t>
  </si>
  <si>
    <t>BA2440_on_altri (Altri oneri per il personale)</t>
  </si>
  <si>
    <t>BA2450</t>
  </si>
  <si>
    <t>BA2450 (B.8.A.3) Costo del personale dirigente ruolo amministrativo - altro)</t>
  </si>
  <si>
    <t>BA2460</t>
  </si>
  <si>
    <t>BA2460 (B.8.B) Costo del personale comparto ruolo amministrativo)</t>
  </si>
  <si>
    <t>BA2470</t>
  </si>
  <si>
    <t>BA2470 (B.8.B.1) Costo del personale comparto ruolo amministrativo - tempo indeterminato)</t>
  </si>
  <si>
    <t>BA2470_stip</t>
  </si>
  <si>
    <t>BA2470_stip (Voci di costo a carattere stipendiale)</t>
  </si>
  <si>
    <t>BA2470_posiz</t>
  </si>
  <si>
    <t>BA2470_posiz (Straordinario e indennità personale)</t>
  </si>
  <si>
    <t>BA2470_inden</t>
  </si>
  <si>
    <t>BA2470_inden (Retribuzione per produttività personale)</t>
  </si>
  <si>
    <t>BA2470_acc</t>
  </si>
  <si>
    <t>BA2470_acc (Altro trattamento accessorio)</t>
  </si>
  <si>
    <t>BA2470_on_retrib</t>
  </si>
  <si>
    <t>BA2470_on_retrib (Oneri sociali su retribuzione)</t>
  </si>
  <si>
    <t>BA2470_on_altri</t>
  </si>
  <si>
    <t>BA2470_on_altri (Altri oneri per il personale)</t>
  </si>
  <si>
    <t>BA2480</t>
  </si>
  <si>
    <t>BA2480 (B.8.B.2) Costo del personale comparto ruolo amministrativo - tempo determinato)</t>
  </si>
  <si>
    <t>BA2480_stip</t>
  </si>
  <si>
    <t>BA2480_stip (Voci di costo a carattere stipendiale)</t>
  </si>
  <si>
    <t>BA2480_posiz</t>
  </si>
  <si>
    <t>BA2480_posiz (Straordinario e indennità personale)</t>
  </si>
  <si>
    <t>BA2480_inden</t>
  </si>
  <si>
    <t>BA2480_inden (Retribuzione per produttività personale)</t>
  </si>
  <si>
    <t>BA2480_acc</t>
  </si>
  <si>
    <t>BA2480_acc (Altro trattamento accessorio)</t>
  </si>
  <si>
    <t>BA2480_on_retrib</t>
  </si>
  <si>
    <t>BA2480_on_retrib (Oneri sociali su retribuzione)</t>
  </si>
  <si>
    <t>BA2480_on_altri</t>
  </si>
  <si>
    <t>BA2480_on_altri (BA2480_on_altri)</t>
  </si>
  <si>
    <t>BA2490</t>
  </si>
  <si>
    <t>BA2490 (B.8.B.3) Costo del personale comparto ruolo amministrativo - altro)</t>
  </si>
  <si>
    <t>LISTA_COD_PERIODO</t>
  </si>
  <si>
    <t>LISTA_PERIODO</t>
  </si>
  <si>
    <t>LISTA_COD_AZIENDA</t>
  </si>
  <si>
    <t>LISTA_AZIENDA</t>
  </si>
  <si>
    <t>LISTA_ANNO</t>
  </si>
  <si>
    <t>PREV</t>
  </si>
  <si>
    <t>Preventivo</t>
  </si>
  <si>
    <t>E00</t>
  </si>
  <si>
    <t>Istituto Zooprofilattico Sperimentale delle Venezi</t>
  </si>
  <si>
    <t>T1</t>
  </si>
  <si>
    <t>Trimestre 1</t>
  </si>
  <si>
    <t>E01</t>
  </si>
  <si>
    <t>Agenzia Regionale Socio Sanitaria</t>
  </si>
  <si>
    <t>T2</t>
  </si>
  <si>
    <t>Trimestre 2</t>
  </si>
  <si>
    <t>E02</t>
  </si>
  <si>
    <t>ARPAV</t>
  </si>
  <si>
    <t>T3</t>
  </si>
  <si>
    <t>Trimestre 3</t>
  </si>
  <si>
    <t>000</t>
  </si>
  <si>
    <t>GSA</t>
  </si>
  <si>
    <t>T4</t>
  </si>
  <si>
    <t>Trimestre 4</t>
  </si>
  <si>
    <t>400</t>
  </si>
  <si>
    <t>Area Sanità e Sociale</t>
  </si>
  <si>
    <t>M01</t>
  </si>
  <si>
    <t>Mese 01 - Gennaio</t>
  </si>
  <si>
    <t>500</t>
  </si>
  <si>
    <t>Azienda Zero</t>
  </si>
  <si>
    <t>M02</t>
  </si>
  <si>
    <t>Mese 02 - Febbraio</t>
  </si>
  <si>
    <t>501</t>
  </si>
  <si>
    <t>Azienda ULSS n. 1 Dolomiti</t>
  </si>
  <si>
    <t>M03</t>
  </si>
  <si>
    <t>Mese 03 - Marzo</t>
  </si>
  <si>
    <t>502</t>
  </si>
  <si>
    <t>Azienda ULSS n. 2 Marca Trevigiana</t>
  </si>
  <si>
    <t>M04</t>
  </si>
  <si>
    <t>Mese 04 - Aprile</t>
  </si>
  <si>
    <t>503</t>
  </si>
  <si>
    <t>Azienda ULSS n. 3 Serenissima</t>
  </si>
  <si>
    <t>M05</t>
  </si>
  <si>
    <t>Mese 05 - Maggio</t>
  </si>
  <si>
    <t>504</t>
  </si>
  <si>
    <t>Azienda ULSS n. 4 Veneto Orientale</t>
  </si>
  <si>
    <t>M06</t>
  </si>
  <si>
    <t>Mese 06 - Giugno</t>
  </si>
  <si>
    <t>505</t>
  </si>
  <si>
    <t>Azienda ULSS n. 5 Polesana</t>
  </si>
  <si>
    <t>M07</t>
  </si>
  <si>
    <t>Mese 07 - Luglio</t>
  </si>
  <si>
    <t>506</t>
  </si>
  <si>
    <t>Azienda ULSS n. 6 Euganea</t>
  </si>
  <si>
    <t>M08</t>
  </si>
  <si>
    <t>Mese 08 - Agosto</t>
  </si>
  <si>
    <t>507</t>
  </si>
  <si>
    <t>Azienda ULSS n. 7 Pedemontana</t>
  </si>
  <si>
    <t>M09</t>
  </si>
  <si>
    <t>Mese 09 - Settembre</t>
  </si>
  <si>
    <t>508</t>
  </si>
  <si>
    <t>Azienda ULSS n. 8 Berica</t>
  </si>
  <si>
    <t>M10</t>
  </si>
  <si>
    <t>Mese 10 - Ottobre</t>
  </si>
  <si>
    <t>509</t>
  </si>
  <si>
    <t>Azienda ULSS n. 9 Scaligera</t>
  </si>
  <si>
    <t>M11</t>
  </si>
  <si>
    <t>Mese 11 - Novembre</t>
  </si>
  <si>
    <t>901</t>
  </si>
  <si>
    <t>Azienda Ospedaliera di Padova</t>
  </si>
  <si>
    <t>M12</t>
  </si>
  <si>
    <t>Mese 12 - Dicembre</t>
  </si>
  <si>
    <t>902</t>
  </si>
  <si>
    <t>AZ. OSP. VERONA</t>
  </si>
  <si>
    <t>CONSS</t>
  </si>
  <si>
    <t>Consuntivo sociale</t>
  </si>
  <si>
    <t>912</t>
  </si>
  <si>
    <t>AOUI Verona</t>
  </si>
  <si>
    <t>CONS</t>
  </si>
  <si>
    <t>Consuntivo</t>
  </si>
  <si>
    <t>952</t>
  </si>
  <si>
    <t>Istituto Oncologico Veneto</t>
  </si>
  <si>
    <t>CONTO</t>
  </si>
  <si>
    <t>SALDO_ANNO_PREC_CONS</t>
  </si>
  <si>
    <t>SALDO_ANNO_CONS</t>
  </si>
  <si>
    <t>FLUSSO</t>
  </si>
  <si>
    <t>RIFERIMENTO</t>
  </si>
  <si>
    <t>CE</t>
  </si>
  <si>
    <t>Ruolo Sanitario</t>
  </si>
  <si>
    <t>Ruolo Professionale</t>
  </si>
  <si>
    <t>Ruolo Tecnico</t>
  </si>
  <si>
    <t>Ruolo Amministrativo</t>
  </si>
  <si>
    <t>FP</t>
  </si>
  <si>
    <t>IMPORTO</t>
  </si>
  <si>
    <t>ENTE_ID</t>
  </si>
  <si>
    <t>ENTE_DESC</t>
  </si>
  <si>
    <t>ANNO</t>
  </si>
  <si>
    <t>PERIODO_VERSIONE</t>
  </si>
  <si>
    <t>DT_GENERAZIONE</t>
  </si>
  <si>
    <t>VERSIONE_MODELLO</t>
  </si>
  <si>
    <t>2025</t>
  </si>
  <si>
    <t>04/03/2026 15:07:56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</si>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</sst>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\.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indexed="29"/>
        <bgColor indexed="9"/>
      </patternFill>
    </fill>
    <fill>
      <patternFill patternType="darkGray">
        <fgColor indexed="9"/>
        <bgColor indexed="29"/>
      </patternFill>
    </fill>
    <fill>
      <patternFill patternType="solid">
        <fgColor indexed="42"/>
        <bgColor indexed="9"/>
      </patternFill>
    </fill>
    <fill>
      <patternFill patternType="lightGray">
        <fgColor indexed="4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rgb="FFFFFF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lightGray">
        <fgColor indexed="22"/>
        <bgColor theme="0" tint="-0.14999847407452621"/>
      </patternFill>
    </fill>
    <fill>
      <patternFill patternType="lightGray">
        <fgColor indexed="22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3" fillId="2" borderId="0"/>
    <xf numFmtId="0" fontId="3" fillId="2" borderId="0"/>
    <xf numFmtId="0" fontId="3" fillId="0" borderId="0"/>
    <xf numFmtId="0" fontId="3" fillId="0" borderId="0"/>
    <xf numFmtId="10" fontId="8" fillId="0" borderId="0"/>
    <xf numFmtId="40" fontId="8" fillId="3" borderId="1"/>
    <xf numFmtId="0" fontId="3" fillId="4" borderId="2"/>
    <xf numFmtId="0" fontId="3" fillId="4" borderId="2"/>
    <xf numFmtId="40" fontId="8" fillId="3" borderId="1"/>
    <xf numFmtId="40" fontId="8" fillId="3" borderId="1"/>
    <xf numFmtId="40" fontId="8" fillId="13" borderId="1"/>
    <xf numFmtId="0" fontId="3" fillId="6" borderId="2"/>
    <xf numFmtId="0" fontId="3" fillId="6" borderId="2"/>
    <xf numFmtId="40" fontId="8" fillId="13" borderId="1"/>
    <xf numFmtId="40" fontId="8" fillId="13" borderId="1"/>
    <xf numFmtId="49" fontId="5" fillId="7" borderId="3">
      <alignment horizontal="center"/>
    </xf>
    <xf numFmtId="49" fontId="5" fillId="8" borderId="3">
      <alignment horizontal="center" wrapText="1"/>
    </xf>
    <xf numFmtId="49" fontId="5" fillId="8" borderId="3">
      <alignment horizontal="center" wrapText="1"/>
    </xf>
    <xf numFmtId="49" fontId="5" fillId="7" borderId="3">
      <alignment horizontal="center"/>
    </xf>
    <xf numFmtId="49" fontId="6" fillId="13" borderId="1">
      <alignment horizontal="center"/>
    </xf>
    <xf numFmtId="49" fontId="3" fillId="8" borderId="3">
      <alignment horizontal="center" wrapText="1"/>
    </xf>
    <xf numFmtId="49" fontId="3" fillId="8" borderId="3">
      <alignment horizontal="center" wrapText="1"/>
    </xf>
    <xf numFmtId="49" fontId="6" fillId="13" borderId="1">
      <alignment horizontal="center"/>
    </xf>
    <xf numFmtId="49" fontId="4" fillId="0" borderId="0"/>
    <xf numFmtId="49" fontId="4" fillId="0" borderId="0"/>
    <xf numFmtId="49" fontId="4" fillId="0" borderId="0"/>
    <xf numFmtId="0" fontId="8" fillId="9" borderId="1"/>
    <xf numFmtId="0" fontId="3" fillId="10" borderId="2"/>
    <xf numFmtId="0" fontId="3" fillId="10" borderId="2"/>
    <xf numFmtId="0" fontId="8" fillId="9" borderId="1"/>
    <xf numFmtId="0" fontId="8" fillId="9" borderId="1"/>
    <xf numFmtId="0" fontId="8" fillId="14" borderId="1"/>
    <xf numFmtId="0" fontId="8" fillId="14" borderId="1"/>
    <xf numFmtId="0" fontId="8" fillId="14" borderId="1"/>
    <xf numFmtId="40" fontId="10" fillId="3" borderId="1"/>
    <xf numFmtId="40" fontId="10" fillId="3" borderId="1"/>
    <xf numFmtId="40" fontId="10" fillId="3" borderId="1"/>
    <xf numFmtId="38" fontId="8" fillId="3" borderId="1"/>
    <xf numFmtId="4" fontId="3" fillId="4" borderId="2"/>
    <xf numFmtId="4" fontId="3" fillId="4" borderId="2"/>
    <xf numFmtId="38" fontId="8" fillId="3" borderId="1"/>
    <xf numFmtId="38" fontId="8" fillId="3" borderId="1"/>
    <xf numFmtId="40" fontId="8" fillId="5" borderId="1"/>
    <xf numFmtId="4" fontId="3" fillId="6" borderId="2"/>
    <xf numFmtId="4" fontId="3" fillId="6" borderId="2"/>
    <xf numFmtId="40" fontId="8" fillId="5" borderId="1"/>
    <xf numFmtId="40" fontId="8" fillId="5" borderId="1"/>
    <xf numFmtId="49" fontId="6" fillId="13" borderId="1">
      <alignment vertical="center"/>
    </xf>
    <xf numFmtId="49" fontId="7" fillId="8" borderId="3">
      <alignment vertical="center"/>
    </xf>
    <xf numFmtId="49" fontId="6" fillId="13" borderId="1">
      <alignment vertical="center"/>
    </xf>
    <xf numFmtId="49" fontId="6" fillId="13" borderId="1">
      <alignment vertical="center"/>
    </xf>
    <xf numFmtId="49" fontId="6" fillId="8" borderId="3">
      <alignment vertical="center" wrapText="1"/>
    </xf>
    <xf numFmtId="49" fontId="6" fillId="8" borderId="3">
      <alignment vertical="center" wrapText="1"/>
    </xf>
    <xf numFmtId="49" fontId="6" fillId="13" borderId="1">
      <alignment vertical="center"/>
    </xf>
    <xf numFmtId="49" fontId="3" fillId="0" borderId="0">
      <alignment horizontal="right"/>
    </xf>
    <xf numFmtId="49" fontId="6" fillId="2" borderId="0">
      <alignment horizontal="right"/>
    </xf>
    <xf numFmtId="49" fontId="6" fillId="2" borderId="0">
      <alignment horizontal="right"/>
    </xf>
    <xf numFmtId="40" fontId="8" fillId="11" borderId="1"/>
    <xf numFmtId="40" fontId="8" fillId="11" borderId="1"/>
    <xf numFmtId="40" fontId="8" fillId="11" borderId="1"/>
    <xf numFmtId="38" fontId="8" fillId="15" borderId="1"/>
    <xf numFmtId="4" fontId="3" fillId="12" borderId="2"/>
    <xf numFmtId="4" fontId="3" fillId="12" borderId="2"/>
    <xf numFmtId="38" fontId="8" fillId="15" borderId="1"/>
    <xf numFmtId="38" fontId="8" fillId="15" borderId="1"/>
  </cellStyleXfs>
  <cellXfs count="56">
    <xf numFmtId="0" fontId="0" fillId="0" borderId="0" xfId="0"/>
    <xf numFmtId="49" fontId="2" fillId="16" borderId="4" xfId="5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right"/>
    </xf>
    <xf numFmtId="4" fontId="1" fillId="17" borderId="2" xfId="39" applyFont="1" applyFill="1" applyAlignment="1">
      <alignment horizontal="right"/>
    </xf>
    <xf numFmtId="10" fontId="1" fillId="17" borderId="2" xfId="5" applyFont="1" applyFill="1" applyBorder="1" applyAlignment="1">
      <alignment horizontal="right"/>
    </xf>
    <xf numFmtId="4" fontId="1" fillId="16" borderId="2" xfId="39" applyFont="1" applyFill="1" applyAlignment="1">
      <alignment horizontal="right"/>
    </xf>
    <xf numFmtId="4" fontId="1" fillId="18" borderId="2" xfId="39" applyFont="1" applyFill="1" applyAlignment="1" applyProtection="1">
      <alignment horizontal="right"/>
      <protection locked="0"/>
    </xf>
    <xf numFmtId="4" fontId="1" fillId="19" borderId="2" xfId="39" applyFont="1" applyFill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1" fillId="17" borderId="2" xfId="39" quotePrefix="1" applyFont="1" applyFill="1" applyAlignment="1">
      <alignment horizontal="right"/>
    </xf>
    <xf numFmtId="0" fontId="0" fillId="0" borderId="0" xfId="0" applyAlignment="1">
      <alignment horizontal="left"/>
    </xf>
    <xf numFmtId="49" fontId="2" fillId="16" borderId="4" xfId="5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16" borderId="4" xfId="51" applyFont="1" applyFill="1" applyBorder="1" applyAlignment="1">
      <alignment vertical="top" wrapText="1"/>
    </xf>
    <xf numFmtId="0" fontId="0" fillId="0" borderId="0" xfId="0" applyAlignment="1">
      <alignment vertical="top"/>
    </xf>
    <xf numFmtId="49" fontId="1" fillId="13" borderId="4" xfId="51" applyFont="1" applyBorder="1" applyAlignment="1">
      <alignment horizontal="left" vertical="center" wrapText="1"/>
    </xf>
    <xf numFmtId="49" fontId="1" fillId="13" borderId="4" xfId="51" applyFont="1" applyBorder="1" applyAlignment="1">
      <alignment horizontal="left" vertical="top" wrapText="1"/>
    </xf>
    <xf numFmtId="49" fontId="1" fillId="13" borderId="4" xfId="51" applyFont="1" applyBorder="1" applyAlignment="1">
      <alignment vertical="top" wrapText="1"/>
    </xf>
    <xf numFmtId="49" fontId="2" fillId="0" borderId="4" xfId="51" applyFont="1" applyFill="1" applyBorder="1" applyAlignment="1">
      <alignment vertical="top" wrapText="1"/>
    </xf>
    <xf numFmtId="0" fontId="0" fillId="20" borderId="0" xfId="0" applyFill="1"/>
    <xf numFmtId="0" fontId="0" fillId="21" borderId="0" xfId="0" applyFill="1"/>
    <xf numFmtId="49" fontId="0" fillId="0" borderId="0" xfId="0" applyNumberFormat="1"/>
    <xf numFmtId="0" fontId="0" fillId="21" borderId="0" xfId="0" applyFill="1" applyAlignment="1">
      <alignment vertical="center"/>
    </xf>
    <xf numFmtId="0" fontId="0" fillId="22" borderId="0" xfId="0" applyFill="1" applyAlignment="1">
      <alignment horizontal="center"/>
    </xf>
    <xf numFmtId="0" fontId="0" fillId="22" borderId="1" xfId="0" applyFill="1" applyBorder="1" applyAlignment="1">
      <alignment horizontal="center"/>
    </xf>
    <xf numFmtId="49" fontId="2" fillId="16" borderId="1" xfId="51" applyFont="1" applyFill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1" xfId="51" applyFont="1" applyFill="1" applyAlignment="1">
      <alignment horizontal="center" vertical="top" wrapText="1"/>
    </xf>
    <xf numFmtId="49" fontId="2" fillId="16" borderId="4" xfId="5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2" fillId="16" borderId="4" xfId="51" applyFont="1" applyFill="1" applyBorder="1" applyAlignment="1">
      <alignment horizontal="center" vertical="top" wrapText="1"/>
    </xf>
    <xf numFmtId="49" fontId="2" fillId="16" borderId="1" xfId="20" applyFont="1" applyFill="1" applyAlignment="1">
      <alignment vertical="top" wrapText="1"/>
    </xf>
    <xf numFmtId="49" fontId="2" fillId="16" borderId="1" xfId="2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2" fillId="16" borderId="1" xfId="20" applyFont="1" applyFill="1" applyAlignment="1">
      <alignment horizontal="left" vertical="center" wrapText="1"/>
    </xf>
    <xf numFmtId="0" fontId="0" fillId="23" borderId="0" xfId="0" applyFill="1" applyProtection="1">
      <protection hidden="1"/>
    </xf>
    <xf numFmtId="0" fontId="11" fillId="23" borderId="0" xfId="0" applyFont="1" applyFill="1" applyProtection="1">
      <protection hidden="1"/>
    </xf>
    <xf numFmtId="0" fontId="12" fillId="23" borderId="0" xfId="0" applyFont="1" applyFill="1" applyAlignment="1" applyProtection="1">
      <alignment horizontal="left"/>
      <protection hidden="1"/>
    </xf>
    <xf numFmtId="0" fontId="12" fillId="23" borderId="0" xfId="0" applyFont="1" applyFill="1" applyAlignment="1" applyProtection="1">
      <alignment horizontal="center"/>
      <protection hidden="1"/>
    </xf>
    <xf numFmtId="0" fontId="12" fillId="23" borderId="1" xfId="0" applyFont="1" applyFill="1" applyBorder="1" applyProtection="1">
      <protection hidden="1"/>
    </xf>
    <xf numFmtId="0" fontId="0" fillId="23" borderId="1" xfId="0" applyFill="1" applyBorder="1" applyProtection="1">
      <protection hidden="1"/>
    </xf>
    <xf numFmtId="0" fontId="12" fillId="23" borderId="0" xfId="0" applyFont="1" applyFill="1" applyProtection="1">
      <protection hidden="1"/>
    </xf>
    <xf numFmtId="0" fontId="14" fillId="23" borderId="1" xfId="0" applyFont="1" applyFill="1" applyBorder="1" applyProtection="1">
      <protection hidden="1"/>
    </xf>
    <xf numFmtId="49" fontId="13" fillId="23" borderId="1" xfId="0" applyNumberFormat="1" applyFont="1" applyFill="1" applyBorder="1" applyAlignment="1" applyProtection="1">
      <alignment horizontal="center"/>
      <protection hidden="1"/>
    </xf>
    <xf numFmtId="164" fontId="14" fillId="23" borderId="1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12" fillId="23" borderId="1" xfId="0" applyFont="1" applyFill="1" applyBorder="1" applyAlignment="1" applyProtection="1">
      <alignment horizontal="left"/>
      <protection hidden="1"/>
    </xf>
    <xf numFmtId="0" fontId="13" fillId="23" borderId="1" xfId="0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49" fontId="13" fillId="23" borderId="1" xfId="0" applyNumberFormat="1" applyFont="1" applyFill="1" applyBorder="1" applyAlignment="1" applyProtection="1">
      <alignment horizontal="center"/>
      <protection hidden="1"/>
    </xf>
    <xf numFmtId="49" fontId="14" fillId="23" borderId="1" xfId="0" applyNumberFormat="1" applyFont="1" applyFill="1" applyBorder="1" applyAlignment="1" applyProtection="1">
      <alignment horizontal="center"/>
      <protection hidden="1"/>
    </xf>
  </cellXfs>
  <cellStyles count="66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 5" xfId="4" xr:uid="{00000000-0005-0000-0000-000004000000}"/>
    <cellStyle name="Percentuale" xfId="5" builtinId="5"/>
    <cellStyle name="SAS FM Client calculated data cell (data entry table)" xfId="6" xr:uid="{00000000-0005-0000-0000-000006000000}"/>
    <cellStyle name="SAS FM Client calculated data cell (data entry table) 2" xfId="7" xr:uid="{00000000-0005-0000-0000-000007000000}"/>
    <cellStyle name="SAS FM Client calculated data cell (data entry table) 2 2" xfId="8" xr:uid="{00000000-0005-0000-0000-000008000000}"/>
    <cellStyle name="SAS FM Client calculated data cell (data entry table) 3" xfId="9" xr:uid="{00000000-0005-0000-0000-000009000000}"/>
    <cellStyle name="SAS FM Client calculated data cell (data entry table) 4" xfId="10" xr:uid="{00000000-0005-0000-0000-00000A000000}"/>
    <cellStyle name="SAS FM Client calculated data cell (read only table)" xfId="11" xr:uid="{00000000-0005-0000-0000-00000B000000}"/>
    <cellStyle name="SAS FM Client calculated data cell (read only table) 2" xfId="12" xr:uid="{00000000-0005-0000-0000-00000C000000}"/>
    <cellStyle name="SAS FM Client calculated data cell (read only table) 2 2" xfId="13" xr:uid="{00000000-0005-0000-0000-00000D000000}"/>
    <cellStyle name="SAS FM Client calculated data cell (read only table) 3" xfId="14" xr:uid="{00000000-0005-0000-0000-00000E000000}"/>
    <cellStyle name="SAS FM Client calculated data cell (read only table) 4" xfId="15" xr:uid="{00000000-0005-0000-0000-00000F000000}"/>
    <cellStyle name="SAS FM Column drillable header" xfId="16" xr:uid="{00000000-0005-0000-0000-000010000000}"/>
    <cellStyle name="SAS FM Column drillable header 2" xfId="17" xr:uid="{00000000-0005-0000-0000-000011000000}"/>
    <cellStyle name="SAS FM Column drillable header 2 2" xfId="18" xr:uid="{00000000-0005-0000-0000-000012000000}"/>
    <cellStyle name="SAS FM Column drillable header 3" xfId="19" xr:uid="{00000000-0005-0000-0000-000013000000}"/>
    <cellStyle name="SAS FM Column header" xfId="20" xr:uid="{00000000-0005-0000-0000-000014000000}"/>
    <cellStyle name="SAS FM Column header 2" xfId="21" xr:uid="{00000000-0005-0000-0000-000015000000}"/>
    <cellStyle name="SAS FM Column header 2 2" xfId="22" xr:uid="{00000000-0005-0000-0000-000016000000}"/>
    <cellStyle name="SAS FM Column header 3" xfId="23" xr:uid="{00000000-0005-0000-0000-000017000000}"/>
    <cellStyle name="SAS FM Drill path" xfId="24" xr:uid="{00000000-0005-0000-0000-000018000000}"/>
    <cellStyle name="SAS FM Drill path 2" xfId="25" xr:uid="{00000000-0005-0000-0000-000019000000}"/>
    <cellStyle name="SAS FM Drill path 2 2" xfId="26" xr:uid="{00000000-0005-0000-0000-00001A000000}"/>
    <cellStyle name="SAS FM Invalid data cell" xfId="27" xr:uid="{00000000-0005-0000-0000-00001B000000}"/>
    <cellStyle name="SAS FM Invalid data cell 2" xfId="28" xr:uid="{00000000-0005-0000-0000-00001C000000}"/>
    <cellStyle name="SAS FM Invalid data cell 2 2" xfId="29" xr:uid="{00000000-0005-0000-0000-00001D000000}"/>
    <cellStyle name="SAS FM Invalid data cell 3" xfId="30" xr:uid="{00000000-0005-0000-0000-00001E000000}"/>
    <cellStyle name="SAS FM Invalid data cell 4" xfId="31" xr:uid="{00000000-0005-0000-0000-00001F000000}"/>
    <cellStyle name="SAS FM No query data cell" xfId="32" xr:uid="{00000000-0005-0000-0000-000020000000}"/>
    <cellStyle name="SAS FM No query data cell 2" xfId="33" xr:uid="{00000000-0005-0000-0000-000021000000}"/>
    <cellStyle name="SAS FM No query data cell 3" xfId="34" xr:uid="{00000000-0005-0000-0000-000022000000}"/>
    <cellStyle name="SAS FM Protected member data cell" xfId="35" xr:uid="{00000000-0005-0000-0000-000023000000}"/>
    <cellStyle name="SAS FM Protected member data cell 2" xfId="36" xr:uid="{00000000-0005-0000-0000-000024000000}"/>
    <cellStyle name="SAS FM Protected member data cell 3" xfId="37" xr:uid="{00000000-0005-0000-0000-000025000000}"/>
    <cellStyle name="SAS FM Read-only data cell (data entry table)" xfId="38" xr:uid="{00000000-0005-0000-0000-000026000000}"/>
    <cellStyle name="SAS FM Read-only data cell (data entry table) 2" xfId="39" xr:uid="{00000000-0005-0000-0000-000027000000}"/>
    <cellStyle name="SAS FM Read-only data cell (data entry table) 2 2" xfId="40" xr:uid="{00000000-0005-0000-0000-000028000000}"/>
    <cellStyle name="SAS FM Read-only data cell (data entry table) 3" xfId="41" xr:uid="{00000000-0005-0000-0000-000029000000}"/>
    <cellStyle name="SAS FM Read-only data cell (data entry table) 4" xfId="42" xr:uid="{00000000-0005-0000-0000-00002A000000}"/>
    <cellStyle name="SAS FM Read-only data cell (read-only table)" xfId="43" xr:uid="{00000000-0005-0000-0000-00002B000000}"/>
    <cellStyle name="SAS FM Read-only data cell (read-only table) 2" xfId="44" xr:uid="{00000000-0005-0000-0000-00002C000000}"/>
    <cellStyle name="SAS FM Read-only data cell (read-only table) 2 2" xfId="45" xr:uid="{00000000-0005-0000-0000-00002D000000}"/>
    <cellStyle name="SAS FM Read-only data cell (read-only table) 3" xfId="46" xr:uid="{00000000-0005-0000-0000-00002E000000}"/>
    <cellStyle name="SAS FM Read-only data cell (read-only table) 4" xfId="47" xr:uid="{00000000-0005-0000-0000-00002F000000}"/>
    <cellStyle name="SAS FM Row drillable header" xfId="48" xr:uid="{00000000-0005-0000-0000-000030000000}"/>
    <cellStyle name="SAS FM Row drillable header 2" xfId="49" xr:uid="{00000000-0005-0000-0000-000031000000}"/>
    <cellStyle name="SAS FM Row drillable header 3" xfId="50" xr:uid="{00000000-0005-0000-0000-000032000000}"/>
    <cellStyle name="SAS FM Row header" xfId="51" xr:uid="{00000000-0005-0000-0000-000033000000}"/>
    <cellStyle name="SAS FM Row header 2" xfId="52" xr:uid="{00000000-0005-0000-0000-000034000000}"/>
    <cellStyle name="SAS FM Row header 2 2" xfId="53" xr:uid="{00000000-0005-0000-0000-000035000000}"/>
    <cellStyle name="SAS FM Row header 3" xfId="54" xr:uid="{00000000-0005-0000-0000-000036000000}"/>
    <cellStyle name="SAS FM Slicers" xfId="55" xr:uid="{00000000-0005-0000-0000-000037000000}"/>
    <cellStyle name="SAS FM Slicers 2" xfId="56" xr:uid="{00000000-0005-0000-0000-000038000000}"/>
    <cellStyle name="SAS FM Slicers 2 2" xfId="57" xr:uid="{00000000-0005-0000-0000-000039000000}"/>
    <cellStyle name="SAS FM Supplemented member data cell" xfId="58" xr:uid="{00000000-0005-0000-0000-00003A000000}"/>
    <cellStyle name="SAS FM Supplemented member data cell 2" xfId="59" xr:uid="{00000000-0005-0000-0000-00003B000000}"/>
    <cellStyle name="SAS FM Supplemented member data cell 3" xfId="60" xr:uid="{00000000-0005-0000-0000-00003C000000}"/>
    <cellStyle name="SAS FM Writeable data cell" xfId="61" xr:uid="{00000000-0005-0000-0000-00003D000000}"/>
    <cellStyle name="SAS FM Writeable data cell 2" xfId="62" xr:uid="{00000000-0005-0000-0000-00003E000000}"/>
    <cellStyle name="SAS FM Writeable data cell 2 2" xfId="63" xr:uid="{00000000-0005-0000-0000-00003F000000}"/>
    <cellStyle name="SAS FM Writeable data cell 3" xfId="64" xr:uid="{00000000-0005-0000-0000-000040000000}"/>
    <cellStyle name="SAS FM Writeable data cell 4" xfId="65" xr:uid="{00000000-0005-0000-0000-000041000000}"/>
  </cellStyles>
  <dxfs count="2">
    <dxf>
      <font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1"/>
  <dimension ref="A1:L22"/>
  <sheetViews>
    <sheetView workbookViewId="0">
      <selection activeCell="D8" sqref="D8:H9"/>
    </sheetView>
  </sheetViews>
  <sheetFormatPr defaultRowHeight="15" x14ac:dyDescent="0.25"/>
  <cols>
    <col min="3" max="3" width="18.28515625" customWidth="1"/>
    <col min="4" max="4" width="30.28515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34.9" customHeight="1" x14ac:dyDescent="0.45">
      <c r="A2" s="40"/>
      <c r="B2" s="41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7.45" customHeight="1" x14ac:dyDescent="0.25">
      <c r="A4" s="40"/>
      <c r="B4" s="51" t="s">
        <v>1</v>
      </c>
      <c r="C4" s="50"/>
      <c r="D4" s="48" t="str">
        <f>ANAGR!A2</f>
        <v>505</v>
      </c>
      <c r="E4" s="52" t="str">
        <f>ANAGR!B2</f>
        <v>Azienda ULSS n. 5 Polesana</v>
      </c>
      <c r="F4" s="53"/>
      <c r="G4" s="53"/>
      <c r="H4" s="50"/>
      <c r="I4" s="40"/>
      <c r="J4" s="40"/>
      <c r="K4" s="40"/>
      <c r="L4" s="40"/>
    </row>
    <row r="5" spans="1:12" ht="17.45" customHeight="1" x14ac:dyDescent="0.25">
      <c r="A5" s="40"/>
      <c r="B5" s="42"/>
      <c r="C5" s="42"/>
      <c r="D5" s="43"/>
      <c r="E5" s="43"/>
      <c r="F5" s="43"/>
      <c r="G5" s="43"/>
      <c r="H5" s="43"/>
      <c r="I5" s="40"/>
      <c r="J5" s="40"/>
      <c r="K5" s="40"/>
      <c r="L5" s="40"/>
    </row>
    <row r="6" spans="1:12" ht="17.45" customHeight="1" x14ac:dyDescent="0.25">
      <c r="A6" s="40"/>
      <c r="B6" s="42"/>
      <c r="C6" s="42"/>
      <c r="D6" s="43"/>
      <c r="E6" s="43"/>
      <c r="F6" s="43"/>
      <c r="G6" s="43"/>
      <c r="H6" s="43"/>
      <c r="I6" s="40"/>
      <c r="J6" s="40"/>
      <c r="K6" s="40"/>
      <c r="L6" s="40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17.45" customHeight="1" x14ac:dyDescent="0.25">
      <c r="A8" s="40"/>
      <c r="B8" s="44" t="s">
        <v>2</v>
      </c>
      <c r="C8" s="45"/>
      <c r="D8" s="54" t="str">
        <f>ANAGR!C2</f>
        <v>2025</v>
      </c>
      <c r="E8" s="53"/>
      <c r="F8" s="53"/>
      <c r="G8" s="53"/>
      <c r="H8" s="50"/>
      <c r="I8" s="40"/>
      <c r="J8" s="40"/>
      <c r="K8" s="40"/>
      <c r="L8" s="40"/>
    </row>
    <row r="9" spans="1:12" ht="17.45" customHeight="1" x14ac:dyDescent="0.25">
      <c r="A9" s="40"/>
      <c r="B9" s="44" t="s">
        <v>3</v>
      </c>
      <c r="C9" s="45"/>
      <c r="D9" s="54" t="str">
        <f>ANAGR!D2</f>
        <v>CONSS</v>
      </c>
      <c r="E9" s="53"/>
      <c r="F9" s="53"/>
      <c r="G9" s="53"/>
      <c r="H9" s="50"/>
      <c r="I9" s="40"/>
      <c r="J9" s="40"/>
      <c r="K9" s="40"/>
      <c r="L9" s="40"/>
    </row>
    <row r="10" spans="1:12" ht="17.45" customHeight="1" x14ac:dyDescent="0.25">
      <c r="A10" s="40"/>
      <c r="B10" s="46"/>
      <c r="C10" s="40"/>
      <c r="D10" s="43"/>
      <c r="E10" s="43"/>
      <c r="F10" s="43"/>
      <c r="G10" s="43"/>
      <c r="H10" s="43"/>
      <c r="I10" s="40"/>
      <c r="J10" s="40"/>
      <c r="K10" s="40"/>
      <c r="L10" s="40"/>
    </row>
    <row r="11" spans="1:12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5.6" customHeight="1" x14ac:dyDescent="0.25">
      <c r="A12" s="40"/>
      <c r="B12" s="47" t="s">
        <v>4</v>
      </c>
      <c r="C12" s="45"/>
      <c r="D12" s="55" t="str">
        <f>ANAGR!F2</f>
        <v>V1</v>
      </c>
      <c r="E12" s="50"/>
      <c r="F12" s="40"/>
      <c r="G12" s="40"/>
      <c r="H12" s="40"/>
      <c r="I12" s="40"/>
      <c r="J12" s="40"/>
      <c r="K12" s="40"/>
      <c r="L12" s="40"/>
    </row>
    <row r="13" spans="1:12" ht="15.6" customHeight="1" x14ac:dyDescent="0.25">
      <c r="A13" s="40"/>
      <c r="B13" s="47" t="s">
        <v>5</v>
      </c>
      <c r="C13" s="45"/>
      <c r="D13" s="49" t="str">
        <f>ANAGR!E2</f>
        <v>04/03/2026 15:07:56</v>
      </c>
      <c r="E13" s="50"/>
      <c r="F13" s="40"/>
      <c r="G13" s="40"/>
      <c r="H13" s="40"/>
      <c r="I13" s="40"/>
      <c r="J13" s="40"/>
      <c r="K13" s="40"/>
      <c r="L13" s="40"/>
    </row>
    <row r="14" spans="1:12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12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</sheetData>
  <mergeCells count="6">
    <mergeCell ref="D13:E13"/>
    <mergeCell ref="B4:C4"/>
    <mergeCell ref="E4:H4"/>
    <mergeCell ref="D8:H8"/>
    <mergeCell ref="D9:H9"/>
    <mergeCell ref="D12:E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>
    <tabColor rgb="FFFFC000"/>
  </sheetPr>
  <dimension ref="A1:F1"/>
  <sheetViews>
    <sheetView workbookViewId="0">
      <selection activeCell="E26" sqref="E26"/>
    </sheetView>
  </sheetViews>
  <sheetFormatPr defaultRowHeight="15" x14ac:dyDescent="0.25"/>
  <sheetData>
    <row r="1" spans="1:6" x14ac:dyDescent="0.25">
      <c r="A1" t="s">
        <v>403</v>
      </c>
      <c r="B1" t="s">
        <v>404</v>
      </c>
      <c r="C1" t="s">
        <v>405</v>
      </c>
      <c r="D1" t="s">
        <v>406</v>
      </c>
      <c r="E1" t="s">
        <v>407</v>
      </c>
      <c r="F1" t="s">
        <v>408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G51"/>
  <sheetViews>
    <sheetView showGridLines="0" tabSelected="1" zoomScaleNormal="100" workbookViewId="0">
      <selection activeCell="D40" sqref="D40"/>
    </sheetView>
  </sheetViews>
  <sheetFormatPr defaultRowHeight="15" x14ac:dyDescent="0.25"/>
  <cols>
    <col min="1" max="1" width="18.140625" style="16" customWidth="1"/>
    <col min="2" max="2" width="63.85546875" style="16" bestFit="1" customWidth="1"/>
    <col min="3" max="6" width="19" style="3" customWidth="1"/>
    <col min="7" max="7" width="12" customWidth="1"/>
    <col min="8" max="8" width="14.7109375" bestFit="1" customWidth="1"/>
    <col min="9" max="9" width="12" bestFit="1" customWidth="1"/>
    <col min="10" max="10" width="18.28515625" bestFit="1" customWidth="1"/>
    <col min="11" max="11" width="20" bestFit="1" customWidth="1"/>
    <col min="12" max="13" width="12.28515625" bestFit="1" customWidth="1"/>
    <col min="14" max="14" width="7.42578125" bestFit="1" customWidth="1"/>
    <col min="15" max="15" width="11.42578125" customWidth="1"/>
    <col min="16" max="16" width="9.140625" bestFit="1" customWidth="1"/>
    <col min="17" max="17" width="6.85546875" bestFit="1" customWidth="1"/>
    <col min="18" max="18" width="7" bestFit="1" customWidth="1"/>
    <col min="19" max="19" width="8.42578125" bestFit="1" customWidth="1"/>
    <col min="20" max="20" width="7.28515625" bestFit="1" customWidth="1"/>
    <col min="21" max="21" width="7.85546875" bestFit="1" customWidth="1"/>
    <col min="22" max="22" width="7.5703125" bestFit="1" customWidth="1"/>
    <col min="23" max="24" width="7.7109375" bestFit="1" customWidth="1"/>
    <col min="25" max="25" width="7.28515625" bestFit="1" customWidth="1"/>
    <col min="26" max="26" width="7.85546875" bestFit="1" customWidth="1"/>
    <col min="27" max="27" width="8" bestFit="1" customWidth="1"/>
    <col min="28" max="28" width="7.5703125" bestFit="1" customWidth="1"/>
  </cols>
  <sheetData>
    <row r="1" spans="1:7" s="10" customFormat="1" x14ac:dyDescent="0.25">
      <c r="A1" s="36" t="s">
        <v>6</v>
      </c>
      <c r="B1" s="36" t="s">
        <v>7</v>
      </c>
      <c r="C1" s="37" t="s">
        <v>8</v>
      </c>
      <c r="D1" s="37" t="s">
        <v>9</v>
      </c>
      <c r="E1" s="37" t="s">
        <v>10</v>
      </c>
      <c r="F1" s="37" t="s">
        <v>11</v>
      </c>
    </row>
    <row r="2" spans="1:7" x14ac:dyDescent="0.25">
      <c r="A2" s="15" t="s">
        <v>12</v>
      </c>
      <c r="B2" s="15" t="s">
        <v>13</v>
      </c>
      <c r="C2" s="4">
        <f>C3+C36</f>
        <v>706449.85</v>
      </c>
      <c r="D2" s="4">
        <f>D3+D36</f>
        <v>700187.25</v>
      </c>
      <c r="E2" s="11">
        <f t="shared" ref="E2:E33" si="0">D2-C2</f>
        <v>-6262.6</v>
      </c>
      <c r="F2" s="5">
        <f t="shared" ref="F2:F33" si="1">IFERROR(E2/C2,0)</f>
        <v>-8.8999999999999999E-3</v>
      </c>
      <c r="G2" s="2">
        <v>0</v>
      </c>
    </row>
    <row r="3" spans="1:7" x14ac:dyDescent="0.25">
      <c r="A3" s="15" t="s">
        <v>14</v>
      </c>
      <c r="B3" s="15" t="s">
        <v>15</v>
      </c>
      <c r="C3" s="4">
        <f>C4+C20</f>
        <v>25933.35</v>
      </c>
      <c r="D3" s="4">
        <f>D4+D20</f>
        <v>26804.39</v>
      </c>
      <c r="E3" s="11">
        <f t="shared" si="0"/>
        <v>871.04</v>
      </c>
      <c r="F3" s="5">
        <f t="shared" si="1"/>
        <v>3.3599999999999998E-2</v>
      </c>
      <c r="G3" s="2">
        <v>0</v>
      </c>
    </row>
    <row r="4" spans="1:7" ht="25.5" customHeight="1" x14ac:dyDescent="0.25">
      <c r="A4" s="15" t="s">
        <v>16</v>
      </c>
      <c r="B4" s="15" t="s">
        <v>17</v>
      </c>
      <c r="C4" s="4">
        <f>C5+C12+C19</f>
        <v>25896.2</v>
      </c>
      <c r="D4" s="4">
        <f>D5+D12+D19</f>
        <v>26804.39</v>
      </c>
      <c r="E4" s="11">
        <f t="shared" si="0"/>
        <v>908.19</v>
      </c>
      <c r="F4" s="5">
        <f t="shared" si="1"/>
        <v>3.5099999999999999E-2</v>
      </c>
      <c r="G4" s="2">
        <v>0</v>
      </c>
    </row>
    <row r="5" spans="1:7" ht="26.45" customHeight="1" x14ac:dyDescent="0.25">
      <c r="A5" s="15" t="s">
        <v>18</v>
      </c>
      <c r="B5" s="15" t="s">
        <v>19</v>
      </c>
      <c r="C5" s="4">
        <f>SUM(C6:C11)</f>
        <v>25896.2</v>
      </c>
      <c r="D5" s="4">
        <f>SUM(D6:D11)</f>
        <v>26804.39</v>
      </c>
      <c r="E5" s="11">
        <f t="shared" si="0"/>
        <v>908.19</v>
      </c>
      <c r="F5" s="5">
        <f t="shared" si="1"/>
        <v>3.5099999999999999E-2</v>
      </c>
      <c r="G5" s="2">
        <v>0</v>
      </c>
    </row>
    <row r="6" spans="1:7" x14ac:dyDescent="0.25">
      <c r="A6" s="19" t="s">
        <v>20</v>
      </c>
      <c r="B6" s="19" t="s">
        <v>21</v>
      </c>
      <c r="C6" s="4">
        <f>VLOOKUP(A6,FM!$A:$B,2,FALSE)</f>
        <v>14008.65</v>
      </c>
      <c r="D6" s="7">
        <f>(26804.39-2176.21-D7-D8-D9)/127*100-0.01-0.04</f>
        <v>13045.55</v>
      </c>
      <c r="E6" s="11">
        <f t="shared" si="0"/>
        <v>-963.1</v>
      </c>
      <c r="F6" s="5">
        <f t="shared" si="1"/>
        <v>-6.88E-2</v>
      </c>
      <c r="G6" s="2">
        <v>1</v>
      </c>
    </row>
    <row r="7" spans="1:7" x14ac:dyDescent="0.25">
      <c r="A7" s="19" t="s">
        <v>22</v>
      </c>
      <c r="B7" s="19" t="s">
        <v>23</v>
      </c>
      <c r="C7" s="4">
        <f>VLOOKUP(A7,FM!$A:$B,2,FALSE)</f>
        <v>5744.62</v>
      </c>
      <c r="D7" s="7">
        <f>6595.79+0.2</f>
        <v>6595.99</v>
      </c>
      <c r="E7" s="11">
        <f t="shared" si="0"/>
        <v>851.37</v>
      </c>
      <c r="F7" s="5">
        <f t="shared" si="1"/>
        <v>0.1482</v>
      </c>
      <c r="G7" s="2">
        <v>1</v>
      </c>
    </row>
    <row r="8" spans="1:7" x14ac:dyDescent="0.25">
      <c r="A8" s="19" t="s">
        <v>24</v>
      </c>
      <c r="B8" s="19" t="s">
        <v>25</v>
      </c>
      <c r="C8" s="4">
        <f>VLOOKUP(A8,FM!$A:$B,2,FALSE)</f>
        <v>637.45000000000005</v>
      </c>
      <c r="D8" s="7">
        <v>760.12</v>
      </c>
      <c r="E8" s="11">
        <f t="shared" si="0"/>
        <v>122.67</v>
      </c>
      <c r="F8" s="5">
        <f t="shared" si="1"/>
        <v>0.19239999999999999</v>
      </c>
      <c r="G8" s="2">
        <v>1</v>
      </c>
    </row>
    <row r="9" spans="1:7" x14ac:dyDescent="0.25">
      <c r="A9" s="19" t="s">
        <v>26</v>
      </c>
      <c r="B9" s="19" t="s">
        <v>27</v>
      </c>
      <c r="C9" s="4">
        <f>VLOOKUP(A9,FM!$A:$B,2,FALSE)</f>
        <v>0</v>
      </c>
      <c r="D9" s="7">
        <v>704.16</v>
      </c>
      <c r="E9" s="11">
        <f t="shared" si="0"/>
        <v>704.16</v>
      </c>
      <c r="F9" s="5">
        <f t="shared" si="1"/>
        <v>0</v>
      </c>
      <c r="G9" s="2">
        <v>1</v>
      </c>
    </row>
    <row r="10" spans="1:7" ht="25.5" customHeight="1" x14ac:dyDescent="0.25">
      <c r="A10" s="19" t="s">
        <v>28</v>
      </c>
      <c r="B10" s="19" t="s">
        <v>29</v>
      </c>
      <c r="C10" s="4">
        <f>VLOOKUP(A10,FM!$A:$B,2,FALSE)</f>
        <v>5505.48</v>
      </c>
      <c r="D10" s="7">
        <f>(D6+D7+D8+D9)*27/100</f>
        <v>5698.57</v>
      </c>
      <c r="E10" s="11">
        <f t="shared" si="0"/>
        <v>193.09</v>
      </c>
      <c r="F10" s="5">
        <f t="shared" si="1"/>
        <v>3.5099999999999999E-2</v>
      </c>
      <c r="G10" s="2">
        <v>1</v>
      </c>
    </row>
    <row r="11" spans="1:7" x14ac:dyDescent="0.25">
      <c r="A11" s="19" t="s">
        <v>30</v>
      </c>
      <c r="B11" s="19" t="s">
        <v>31</v>
      </c>
      <c r="C11" s="4">
        <f>VLOOKUP(A11,FM!$A:$B,2,FALSE)</f>
        <v>0</v>
      </c>
      <c r="D11" s="7">
        <v>0</v>
      </c>
      <c r="E11" s="11">
        <f t="shared" si="0"/>
        <v>0</v>
      </c>
      <c r="F11" s="5">
        <f t="shared" si="1"/>
        <v>0</v>
      </c>
      <c r="G11" s="2">
        <v>1</v>
      </c>
    </row>
    <row r="12" spans="1:7" ht="26.45" customHeight="1" x14ac:dyDescent="0.25">
      <c r="A12" s="15" t="s">
        <v>32</v>
      </c>
      <c r="B12" s="15" t="s">
        <v>33</v>
      </c>
      <c r="C12" s="4">
        <f>SUM(C13:C18)</f>
        <v>0</v>
      </c>
      <c r="D12" s="4">
        <f>SUM(D13:D18)</f>
        <v>0</v>
      </c>
      <c r="E12" s="11">
        <f t="shared" si="0"/>
        <v>0</v>
      </c>
      <c r="F12" s="5">
        <f t="shared" si="1"/>
        <v>0</v>
      </c>
      <c r="G12" s="2">
        <v>0</v>
      </c>
    </row>
    <row r="13" spans="1:7" x14ac:dyDescent="0.25">
      <c r="A13" s="19" t="s">
        <v>34</v>
      </c>
      <c r="B13" s="19" t="s">
        <v>35</v>
      </c>
      <c r="C13" s="4">
        <f>VLOOKUP(A13,FM!$A:$B,2,FALSE)</f>
        <v>0</v>
      </c>
      <c r="D13" s="7">
        <v>0</v>
      </c>
      <c r="E13" s="11">
        <f t="shared" si="0"/>
        <v>0</v>
      </c>
      <c r="F13" s="5">
        <f t="shared" si="1"/>
        <v>0</v>
      </c>
      <c r="G13" s="2">
        <v>1</v>
      </c>
    </row>
    <row r="14" spans="1:7" x14ac:dyDescent="0.25">
      <c r="A14" s="19" t="s">
        <v>36</v>
      </c>
      <c r="B14" s="19" t="s">
        <v>37</v>
      </c>
      <c r="C14" s="4">
        <f>VLOOKUP(A14,FM!$A:$B,2,FALSE)</f>
        <v>0</v>
      </c>
      <c r="D14" s="7">
        <v>0</v>
      </c>
      <c r="E14" s="11">
        <f t="shared" si="0"/>
        <v>0</v>
      </c>
      <c r="F14" s="5">
        <f t="shared" si="1"/>
        <v>0</v>
      </c>
      <c r="G14" s="2">
        <v>1</v>
      </c>
    </row>
    <row r="15" spans="1:7" x14ac:dyDescent="0.25">
      <c r="A15" s="19" t="s">
        <v>38</v>
      </c>
      <c r="B15" s="19" t="s">
        <v>39</v>
      </c>
      <c r="C15" s="4">
        <f>VLOOKUP(A15,FM!$A:$B,2,FALSE)</f>
        <v>0</v>
      </c>
      <c r="D15" s="7">
        <v>0</v>
      </c>
      <c r="E15" s="11">
        <f t="shared" si="0"/>
        <v>0</v>
      </c>
      <c r="F15" s="5">
        <f t="shared" si="1"/>
        <v>0</v>
      </c>
      <c r="G15" s="2">
        <v>1</v>
      </c>
    </row>
    <row r="16" spans="1:7" x14ac:dyDescent="0.25">
      <c r="A16" s="19" t="s">
        <v>40</v>
      </c>
      <c r="B16" s="19" t="s">
        <v>41</v>
      </c>
      <c r="C16" s="4">
        <f>VLOOKUP(A16,FM!$A:$B,2,FALSE)</f>
        <v>0</v>
      </c>
      <c r="D16" s="7">
        <v>0</v>
      </c>
      <c r="E16" s="11">
        <f t="shared" si="0"/>
        <v>0</v>
      </c>
      <c r="F16" s="5">
        <f t="shared" si="1"/>
        <v>0</v>
      </c>
      <c r="G16" s="2">
        <v>1</v>
      </c>
    </row>
    <row r="17" spans="1:7" ht="25.5" customHeight="1" x14ac:dyDescent="0.25">
      <c r="A17" s="19" t="s">
        <v>42</v>
      </c>
      <c r="B17" s="19" t="s">
        <v>43</v>
      </c>
      <c r="C17" s="4">
        <f>VLOOKUP(A17,FM!$A:$B,2,FALSE)</f>
        <v>0</v>
      </c>
      <c r="D17" s="7">
        <v>0</v>
      </c>
      <c r="E17" s="11">
        <f t="shared" si="0"/>
        <v>0</v>
      </c>
      <c r="F17" s="5">
        <f t="shared" si="1"/>
        <v>0</v>
      </c>
      <c r="G17" s="2">
        <v>1</v>
      </c>
    </row>
    <row r="18" spans="1:7" x14ac:dyDescent="0.25">
      <c r="A18" s="19" t="s">
        <v>44</v>
      </c>
      <c r="B18" s="19" t="s">
        <v>45</v>
      </c>
      <c r="C18" s="4">
        <f>VLOOKUP(A18,FM!$A:$B,2,FALSE)</f>
        <v>0</v>
      </c>
      <c r="D18" s="7">
        <v>0</v>
      </c>
      <c r="E18" s="11">
        <f t="shared" si="0"/>
        <v>0</v>
      </c>
      <c r="F18" s="5">
        <f t="shared" si="1"/>
        <v>0</v>
      </c>
      <c r="G18" s="2">
        <v>1</v>
      </c>
    </row>
    <row r="19" spans="1:7" ht="25.5" customHeight="1" x14ac:dyDescent="0.25">
      <c r="A19" s="20" t="s">
        <v>46</v>
      </c>
      <c r="B19" s="20" t="s">
        <v>47</v>
      </c>
      <c r="C19" s="4">
        <f>VLOOKUP(A19,FM!$A:$B,2,FALSE)</f>
        <v>0</v>
      </c>
      <c r="D19" s="8">
        <v>0</v>
      </c>
      <c r="E19" s="11">
        <f t="shared" si="0"/>
        <v>0</v>
      </c>
      <c r="F19" s="5">
        <f t="shared" si="1"/>
        <v>0</v>
      </c>
      <c r="G19" s="2">
        <v>1</v>
      </c>
    </row>
    <row r="20" spans="1:7" ht="25.5" customHeight="1" x14ac:dyDescent="0.25">
      <c r="A20" s="15" t="s">
        <v>48</v>
      </c>
      <c r="B20" s="15" t="s">
        <v>49</v>
      </c>
      <c r="C20" s="4">
        <f>C21+C28+C35</f>
        <v>37.15</v>
      </c>
      <c r="D20" s="4">
        <f>D21+D28+D35</f>
        <v>0</v>
      </c>
      <c r="E20" s="11">
        <f t="shared" si="0"/>
        <v>-37.15</v>
      </c>
      <c r="F20" s="5">
        <f t="shared" si="1"/>
        <v>-1</v>
      </c>
      <c r="G20" s="2">
        <v>0</v>
      </c>
    </row>
    <row r="21" spans="1:7" ht="26.45" customHeight="1" x14ac:dyDescent="0.25">
      <c r="A21" s="15" t="s">
        <v>50</v>
      </c>
      <c r="B21" s="15" t="s">
        <v>51</v>
      </c>
      <c r="C21" s="4">
        <f>SUM(C22:C27)</f>
        <v>37.15</v>
      </c>
      <c r="D21" s="4">
        <f>SUM(D22:D27)</f>
        <v>0</v>
      </c>
      <c r="E21" s="11">
        <f t="shared" si="0"/>
        <v>-37.15</v>
      </c>
      <c r="F21" s="5">
        <f t="shared" si="1"/>
        <v>-1</v>
      </c>
      <c r="G21" s="2">
        <v>0</v>
      </c>
    </row>
    <row r="22" spans="1:7" x14ac:dyDescent="0.25">
      <c r="A22" s="19" t="s">
        <v>52</v>
      </c>
      <c r="B22" s="19" t="s">
        <v>53</v>
      </c>
      <c r="C22" s="4">
        <f>VLOOKUP(A22,FM!$A:$B,2,FALSE)</f>
        <v>37.15</v>
      </c>
      <c r="D22" s="7">
        <v>0</v>
      </c>
      <c r="E22" s="11">
        <f t="shared" si="0"/>
        <v>-37.15</v>
      </c>
      <c r="F22" s="5">
        <f t="shared" si="1"/>
        <v>-1</v>
      </c>
      <c r="G22" s="2">
        <v>1</v>
      </c>
    </row>
    <row r="23" spans="1:7" x14ac:dyDescent="0.25">
      <c r="A23" s="19" t="s">
        <v>54</v>
      </c>
      <c r="B23" s="19" t="s">
        <v>55</v>
      </c>
      <c r="C23" s="4">
        <f>VLOOKUP(A23,FM!$A:$B,2,FALSE)</f>
        <v>0</v>
      </c>
      <c r="D23" s="7">
        <v>0</v>
      </c>
      <c r="E23" s="11">
        <f t="shared" si="0"/>
        <v>0</v>
      </c>
      <c r="F23" s="5">
        <f t="shared" si="1"/>
        <v>0</v>
      </c>
      <c r="G23" s="2">
        <v>1</v>
      </c>
    </row>
    <row r="24" spans="1:7" x14ac:dyDescent="0.25">
      <c r="A24" s="19" t="s">
        <v>56</v>
      </c>
      <c r="B24" s="19" t="s">
        <v>57</v>
      </c>
      <c r="C24" s="4">
        <f>VLOOKUP(A24,FM!$A:$B,2,FALSE)</f>
        <v>0</v>
      </c>
      <c r="D24" s="7">
        <v>0</v>
      </c>
      <c r="E24" s="11">
        <f t="shared" si="0"/>
        <v>0</v>
      </c>
      <c r="F24" s="5">
        <f t="shared" si="1"/>
        <v>0</v>
      </c>
      <c r="G24" s="2">
        <v>1</v>
      </c>
    </row>
    <row r="25" spans="1:7" x14ac:dyDescent="0.25">
      <c r="A25" s="19" t="s">
        <v>58</v>
      </c>
      <c r="B25" s="19" t="s">
        <v>59</v>
      </c>
      <c r="C25" s="4">
        <f>VLOOKUP(A25,FM!$A:$B,2,FALSE)</f>
        <v>0</v>
      </c>
      <c r="D25" s="7">
        <v>0</v>
      </c>
      <c r="E25" s="11">
        <f t="shared" si="0"/>
        <v>0</v>
      </c>
      <c r="F25" s="5">
        <f t="shared" si="1"/>
        <v>0</v>
      </c>
      <c r="G25" s="2">
        <v>1</v>
      </c>
    </row>
    <row r="26" spans="1:7" x14ac:dyDescent="0.25">
      <c r="A26" s="19" t="s">
        <v>60</v>
      </c>
      <c r="B26" s="19" t="s">
        <v>61</v>
      </c>
      <c r="C26" s="4">
        <f>VLOOKUP(A26,FM!$A:$B,2,FALSE)</f>
        <v>0</v>
      </c>
      <c r="D26" s="7">
        <v>0</v>
      </c>
      <c r="E26" s="11">
        <f t="shared" si="0"/>
        <v>0</v>
      </c>
      <c r="F26" s="5">
        <f t="shared" si="1"/>
        <v>0</v>
      </c>
      <c r="G26" s="2">
        <v>1</v>
      </c>
    </row>
    <row r="27" spans="1:7" x14ac:dyDescent="0.25">
      <c r="A27" s="19" t="s">
        <v>62</v>
      </c>
      <c r="B27" s="19" t="s">
        <v>63</v>
      </c>
      <c r="C27" s="4">
        <f>VLOOKUP(A27,FM!$A:$B,2,FALSE)</f>
        <v>0</v>
      </c>
      <c r="D27" s="7">
        <v>0</v>
      </c>
      <c r="E27" s="11">
        <f t="shared" si="0"/>
        <v>0</v>
      </c>
      <c r="F27" s="5">
        <f t="shared" si="1"/>
        <v>0</v>
      </c>
      <c r="G27" s="2">
        <v>1</v>
      </c>
    </row>
    <row r="28" spans="1:7" ht="26.45" customHeight="1" x14ac:dyDescent="0.25">
      <c r="A28" s="15" t="s">
        <v>64</v>
      </c>
      <c r="B28" s="15" t="s">
        <v>65</v>
      </c>
      <c r="C28" s="4">
        <f>VLOOKUP(A28,FM!$A:$B,2,FALSE)</f>
        <v>0</v>
      </c>
      <c r="D28" s="4">
        <f>SUM(D29:D34)</f>
        <v>0</v>
      </c>
      <c r="E28" s="11">
        <f t="shared" si="0"/>
        <v>0</v>
      </c>
      <c r="F28" s="5">
        <f t="shared" si="1"/>
        <v>0</v>
      </c>
      <c r="G28" s="2">
        <v>0</v>
      </c>
    </row>
    <row r="29" spans="1:7" x14ac:dyDescent="0.25">
      <c r="A29" s="19" t="s">
        <v>66</v>
      </c>
      <c r="B29" s="19" t="s">
        <v>67</v>
      </c>
      <c r="C29" s="4">
        <f>VLOOKUP(A29,FM!$A:$B,2,FALSE)</f>
        <v>0</v>
      </c>
      <c r="D29" s="7">
        <v>0</v>
      </c>
      <c r="E29" s="11">
        <f t="shared" si="0"/>
        <v>0</v>
      </c>
      <c r="F29" s="5">
        <f t="shared" si="1"/>
        <v>0</v>
      </c>
      <c r="G29" s="2">
        <v>1</v>
      </c>
    </row>
    <row r="30" spans="1:7" x14ac:dyDescent="0.25">
      <c r="A30" s="19" t="s">
        <v>68</v>
      </c>
      <c r="B30" s="19" t="s">
        <v>69</v>
      </c>
      <c r="C30" s="4">
        <f>VLOOKUP(A30,FM!$A:$B,2,FALSE)</f>
        <v>0</v>
      </c>
      <c r="D30" s="7">
        <v>0</v>
      </c>
      <c r="E30" s="11">
        <f t="shared" si="0"/>
        <v>0</v>
      </c>
      <c r="F30" s="5">
        <f t="shared" si="1"/>
        <v>0</v>
      </c>
      <c r="G30" s="2">
        <v>1</v>
      </c>
    </row>
    <row r="31" spans="1:7" x14ac:dyDescent="0.25">
      <c r="A31" s="19" t="s">
        <v>70</v>
      </c>
      <c r="B31" s="19" t="s">
        <v>71</v>
      </c>
      <c r="C31" s="4">
        <f>VLOOKUP(A31,FM!$A:$B,2,FALSE)</f>
        <v>0</v>
      </c>
      <c r="D31" s="7">
        <v>0</v>
      </c>
      <c r="E31" s="11">
        <f t="shared" si="0"/>
        <v>0</v>
      </c>
      <c r="F31" s="5">
        <f t="shared" si="1"/>
        <v>0</v>
      </c>
      <c r="G31" s="2">
        <v>1</v>
      </c>
    </row>
    <row r="32" spans="1:7" x14ac:dyDescent="0.25">
      <c r="A32" s="19" t="s">
        <v>72</v>
      </c>
      <c r="B32" s="19" t="s">
        <v>73</v>
      </c>
      <c r="C32" s="4">
        <f>VLOOKUP(A32,FM!$A:$B,2,FALSE)</f>
        <v>0</v>
      </c>
      <c r="D32" s="7">
        <v>0</v>
      </c>
      <c r="E32" s="11">
        <f t="shared" si="0"/>
        <v>0</v>
      </c>
      <c r="F32" s="5">
        <f t="shared" si="1"/>
        <v>0</v>
      </c>
      <c r="G32" s="2">
        <v>1</v>
      </c>
    </row>
    <row r="33" spans="1:7" x14ac:dyDescent="0.25">
      <c r="A33" s="19" t="s">
        <v>74</v>
      </c>
      <c r="B33" s="19" t="s">
        <v>75</v>
      </c>
      <c r="C33" s="4">
        <f>VLOOKUP(A33,FM!$A:$B,2,FALSE)</f>
        <v>0</v>
      </c>
      <c r="D33" s="7">
        <v>0</v>
      </c>
      <c r="E33" s="11">
        <f t="shared" si="0"/>
        <v>0</v>
      </c>
      <c r="F33" s="5">
        <f t="shared" si="1"/>
        <v>0</v>
      </c>
      <c r="G33" s="2">
        <v>1</v>
      </c>
    </row>
    <row r="34" spans="1:7" x14ac:dyDescent="0.25">
      <c r="A34" s="19" t="s">
        <v>76</v>
      </c>
      <c r="B34" s="19" t="s">
        <v>77</v>
      </c>
      <c r="C34" s="4">
        <f>VLOOKUP(A34,FM!$A:$B,2,FALSE)</f>
        <v>0</v>
      </c>
      <c r="D34" s="7">
        <v>0</v>
      </c>
      <c r="E34" s="11">
        <f t="shared" ref="E34:E51" si="2">D34-C34</f>
        <v>0</v>
      </c>
      <c r="F34" s="5">
        <f t="shared" ref="F34:F51" si="3">IFERROR(E34/C34,0)</f>
        <v>0</v>
      </c>
      <c r="G34" s="2">
        <v>1</v>
      </c>
    </row>
    <row r="35" spans="1:7" ht="25.5" x14ac:dyDescent="0.25">
      <c r="A35" s="20" t="s">
        <v>78</v>
      </c>
      <c r="B35" s="20" t="s">
        <v>79</v>
      </c>
      <c r="C35" s="4">
        <f>VLOOKUP(A35,FM!$A:$B,2,FALSE)</f>
        <v>0</v>
      </c>
      <c r="D35" s="7">
        <v>0</v>
      </c>
      <c r="E35" s="11">
        <f t="shared" si="2"/>
        <v>0</v>
      </c>
      <c r="F35" s="5">
        <f t="shared" si="3"/>
        <v>0</v>
      </c>
      <c r="G35" s="2">
        <v>1</v>
      </c>
    </row>
    <row r="36" spans="1:7" x14ac:dyDescent="0.25">
      <c r="A36" s="15" t="s">
        <v>80</v>
      </c>
      <c r="B36" s="15" t="s">
        <v>81</v>
      </c>
      <c r="C36" s="4">
        <f>C37+C44+C51</f>
        <v>680516.5</v>
      </c>
      <c r="D36" s="4">
        <f>D37+D44+D51</f>
        <v>673382.86</v>
      </c>
      <c r="E36" s="11">
        <f t="shared" si="2"/>
        <v>-7133.64</v>
      </c>
      <c r="F36" s="5">
        <f t="shared" si="3"/>
        <v>-1.0500000000000001E-2</v>
      </c>
      <c r="G36" s="2">
        <v>0</v>
      </c>
    </row>
    <row r="37" spans="1:7" ht="26.45" customHeight="1" x14ac:dyDescent="0.25">
      <c r="A37" s="15" t="s">
        <v>82</v>
      </c>
      <c r="B37" s="15" t="s">
        <v>83</v>
      </c>
      <c r="C37" s="4">
        <f>SUM(C38:C43)</f>
        <v>680516.5</v>
      </c>
      <c r="D37" s="4">
        <f>SUM(D38:D43)</f>
        <v>673382.86</v>
      </c>
      <c r="E37" s="11">
        <f t="shared" si="2"/>
        <v>-7133.64</v>
      </c>
      <c r="F37" s="5">
        <f t="shared" si="3"/>
        <v>-1.0500000000000001E-2</v>
      </c>
      <c r="G37" s="2">
        <v>0</v>
      </c>
    </row>
    <row r="38" spans="1:7" x14ac:dyDescent="0.25">
      <c r="A38" s="19" t="s">
        <v>84</v>
      </c>
      <c r="B38" s="19" t="s">
        <v>85</v>
      </c>
      <c r="C38" s="4">
        <f>VLOOKUP(A38,FM!$A:$B,2,FALSE)</f>
        <v>408271.69</v>
      </c>
      <c r="D38" s="7">
        <f>+(673382.86-34196.17-D39-D40)/127*100</f>
        <v>403570.26</v>
      </c>
      <c r="E38" s="11">
        <f t="shared" si="2"/>
        <v>-4701.43</v>
      </c>
      <c r="F38" s="5">
        <f t="shared" si="3"/>
        <v>-1.15E-2</v>
      </c>
      <c r="G38" s="2">
        <v>1</v>
      </c>
    </row>
    <row r="39" spans="1:7" x14ac:dyDescent="0.25">
      <c r="A39" s="19" t="s">
        <v>86</v>
      </c>
      <c r="B39" s="19" t="s">
        <v>87</v>
      </c>
      <c r="C39" s="4">
        <f>VLOOKUP(A39,FM!$A:$B,2,FALSE)</f>
        <v>86928.44</v>
      </c>
      <c r="D39" s="7">
        <v>90125.57</v>
      </c>
      <c r="E39" s="11">
        <f t="shared" si="2"/>
        <v>3197.13</v>
      </c>
      <c r="F39" s="5">
        <f t="shared" si="3"/>
        <v>3.6799999999999999E-2</v>
      </c>
      <c r="G39" s="2">
        <v>1</v>
      </c>
    </row>
    <row r="40" spans="1:7" x14ac:dyDescent="0.25">
      <c r="A40" s="19" t="s">
        <v>88</v>
      </c>
      <c r="B40" s="19" t="s">
        <v>89</v>
      </c>
      <c r="C40" s="4">
        <f>VLOOKUP(A40,FM!$A:$B,2,FALSE)</f>
        <v>40639.64</v>
      </c>
      <c r="D40" s="7">
        <v>36526.89</v>
      </c>
      <c r="E40" s="11">
        <f t="shared" si="2"/>
        <v>-4112.75</v>
      </c>
      <c r="F40" s="5">
        <f t="shared" si="3"/>
        <v>-0.1012</v>
      </c>
      <c r="G40" s="2">
        <v>1</v>
      </c>
    </row>
    <row r="41" spans="1:7" x14ac:dyDescent="0.25">
      <c r="A41" s="19" t="s">
        <v>90</v>
      </c>
      <c r="B41" s="19" t="s">
        <v>91</v>
      </c>
      <c r="C41" s="4">
        <f>VLOOKUP(A41,FM!$A:$B,2,FALSE)</f>
        <v>0</v>
      </c>
      <c r="D41" s="7">
        <v>0</v>
      </c>
      <c r="E41" s="11">
        <f t="shared" si="2"/>
        <v>0</v>
      </c>
      <c r="F41" s="5">
        <f t="shared" si="3"/>
        <v>0</v>
      </c>
      <c r="G41" s="2">
        <v>1</v>
      </c>
    </row>
    <row r="42" spans="1:7" x14ac:dyDescent="0.25">
      <c r="A42" s="19" t="s">
        <v>92</v>
      </c>
      <c r="B42" s="19" t="s">
        <v>93</v>
      </c>
      <c r="C42" s="4">
        <f>VLOOKUP(A42,FM!$A:$B,2,FALSE)</f>
        <v>144676.73000000001</v>
      </c>
      <c r="D42" s="7">
        <f>(D38+D39+D40)*0.27+0.01</f>
        <v>143160.14000000001</v>
      </c>
      <c r="E42" s="11">
        <f t="shared" si="2"/>
        <v>-1516.59</v>
      </c>
      <c r="F42" s="5">
        <f t="shared" si="3"/>
        <v>-1.0500000000000001E-2</v>
      </c>
      <c r="G42" s="2">
        <v>1</v>
      </c>
    </row>
    <row r="43" spans="1:7" x14ac:dyDescent="0.25">
      <c r="A43" s="19" t="s">
        <v>94</v>
      </c>
      <c r="B43" s="19" t="s">
        <v>95</v>
      </c>
      <c r="C43" s="4">
        <f>VLOOKUP(A43,FM!$A:$B,2,FALSE)</f>
        <v>0</v>
      </c>
      <c r="D43" s="7">
        <v>0</v>
      </c>
      <c r="E43" s="11">
        <f t="shared" si="2"/>
        <v>0</v>
      </c>
      <c r="F43" s="5">
        <f t="shared" si="3"/>
        <v>0</v>
      </c>
      <c r="G43" s="2">
        <v>1</v>
      </c>
    </row>
    <row r="44" spans="1:7" ht="26.45" customHeight="1" x14ac:dyDescent="0.25">
      <c r="A44" s="15" t="s">
        <v>96</v>
      </c>
      <c r="B44" s="15" t="s">
        <v>97</v>
      </c>
      <c r="C44" s="4">
        <f>SUM(C45:C50)</f>
        <v>0</v>
      </c>
      <c r="D44" s="4">
        <f>SUM(D45:D50)</f>
        <v>0</v>
      </c>
      <c r="E44" s="11">
        <f t="shared" si="2"/>
        <v>0</v>
      </c>
      <c r="F44" s="5">
        <f t="shared" si="3"/>
        <v>0</v>
      </c>
      <c r="G44" s="2">
        <v>0</v>
      </c>
    </row>
    <row r="45" spans="1:7" x14ac:dyDescent="0.25">
      <c r="A45" s="19" t="s">
        <v>98</v>
      </c>
      <c r="B45" s="19" t="s">
        <v>99</v>
      </c>
      <c r="C45" s="4">
        <f>VLOOKUP(A45,FM!$A:$B,2,FALSE)</f>
        <v>0</v>
      </c>
      <c r="D45" s="7">
        <v>0</v>
      </c>
      <c r="E45" s="11">
        <f t="shared" si="2"/>
        <v>0</v>
      </c>
      <c r="F45" s="5">
        <f t="shared" si="3"/>
        <v>0</v>
      </c>
      <c r="G45" s="2">
        <v>1</v>
      </c>
    </row>
    <row r="46" spans="1:7" x14ac:dyDescent="0.25">
      <c r="A46" s="19" t="s">
        <v>100</v>
      </c>
      <c r="B46" s="19" t="s">
        <v>101</v>
      </c>
      <c r="C46" s="4">
        <f>VLOOKUP(A46,FM!$A:$B,2,FALSE)</f>
        <v>0</v>
      </c>
      <c r="D46" s="7">
        <v>0</v>
      </c>
      <c r="E46" s="11">
        <f t="shared" si="2"/>
        <v>0</v>
      </c>
      <c r="F46" s="5">
        <f t="shared" si="3"/>
        <v>0</v>
      </c>
      <c r="G46" s="2">
        <v>1</v>
      </c>
    </row>
    <row r="47" spans="1:7" x14ac:dyDescent="0.25">
      <c r="A47" s="19" t="s">
        <v>102</v>
      </c>
      <c r="B47" s="19" t="s">
        <v>103</v>
      </c>
      <c r="C47" s="4">
        <f>VLOOKUP(A47,FM!$A:$B,2,FALSE)</f>
        <v>0</v>
      </c>
      <c r="D47" s="7">
        <v>0</v>
      </c>
      <c r="E47" s="11">
        <f t="shared" si="2"/>
        <v>0</v>
      </c>
      <c r="F47" s="5">
        <f t="shared" si="3"/>
        <v>0</v>
      </c>
      <c r="G47" s="2">
        <v>1</v>
      </c>
    </row>
    <row r="48" spans="1:7" x14ac:dyDescent="0.25">
      <c r="A48" s="19" t="s">
        <v>104</v>
      </c>
      <c r="B48" s="19" t="s">
        <v>105</v>
      </c>
      <c r="C48" s="4">
        <f>VLOOKUP(A48,FM!$A:$B,2,FALSE)</f>
        <v>0</v>
      </c>
      <c r="D48" s="7">
        <v>0</v>
      </c>
      <c r="E48" s="11">
        <f t="shared" si="2"/>
        <v>0</v>
      </c>
      <c r="F48" s="5">
        <f t="shared" si="3"/>
        <v>0</v>
      </c>
      <c r="G48" s="2">
        <v>1</v>
      </c>
    </row>
    <row r="49" spans="1:7" x14ac:dyDescent="0.25">
      <c r="A49" s="19" t="s">
        <v>106</v>
      </c>
      <c r="B49" s="19" t="s">
        <v>107</v>
      </c>
      <c r="C49" s="4">
        <f>VLOOKUP(A49,FM!$A:$B,2,FALSE)</f>
        <v>0</v>
      </c>
      <c r="D49" s="7">
        <v>0</v>
      </c>
      <c r="E49" s="11">
        <f t="shared" si="2"/>
        <v>0</v>
      </c>
      <c r="F49" s="5">
        <f t="shared" si="3"/>
        <v>0</v>
      </c>
      <c r="G49" s="2">
        <v>1</v>
      </c>
    </row>
    <row r="50" spans="1:7" x14ac:dyDescent="0.25">
      <c r="A50" s="19" t="s">
        <v>108</v>
      </c>
      <c r="B50" s="19" t="s">
        <v>109</v>
      </c>
      <c r="C50" s="4">
        <f>VLOOKUP(A50,FM!$A:$B,2,FALSE)</f>
        <v>0</v>
      </c>
      <c r="D50" s="7">
        <v>0</v>
      </c>
      <c r="E50" s="11">
        <f t="shared" si="2"/>
        <v>0</v>
      </c>
      <c r="F50" s="5">
        <f t="shared" si="3"/>
        <v>0</v>
      </c>
      <c r="G50" s="2">
        <v>1</v>
      </c>
    </row>
    <row r="51" spans="1:7" ht="26.45" customHeight="1" x14ac:dyDescent="0.25">
      <c r="A51" s="15" t="s">
        <v>110</v>
      </c>
      <c r="B51" s="15" t="s">
        <v>111</v>
      </c>
      <c r="C51" s="4">
        <f>VLOOKUP(A51,FM!$A:$B,2,FALSE)</f>
        <v>0</v>
      </c>
      <c r="D51" s="7">
        <v>0</v>
      </c>
      <c r="E51" s="11">
        <f t="shared" si="2"/>
        <v>0</v>
      </c>
      <c r="F51" s="5">
        <f t="shared" si="3"/>
        <v>0</v>
      </c>
      <c r="G51" s="2">
        <v>1</v>
      </c>
    </row>
  </sheetData>
  <sheetProtection algorithmName="SHA-512" hashValue="bEkhK0QEVWs5tTI2Zf8Q+D6j10tTFAv91i2zANwoP2WELWc2YNtFcUPF/0043MP0C5arnrpgPI28GK3/cH6sOw==" saltValue="kqxsHpMK48A+y/zrPuRQUQ==" spinCount="100000" sheet="1" formatColumns="0" formatRows="0"/>
  <pageMargins left="0.7" right="0.7" top="0.75" bottom="0.75" header="0.3" footer="0.3"/>
  <pageSetup scale="6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/>
  <dimension ref="A1:W34"/>
  <sheetViews>
    <sheetView showGridLines="0" zoomScaleNormal="100" workbookViewId="0">
      <selection activeCell="C8" sqref="C8"/>
    </sheetView>
  </sheetViews>
  <sheetFormatPr defaultRowHeight="15" x14ac:dyDescent="0.25"/>
  <cols>
    <col min="1" max="1" width="11.28515625" style="12" customWidth="1"/>
    <col min="2" max="2" width="64.28515625" style="12" customWidth="1"/>
    <col min="3" max="6" width="19.140625" style="3" customWidth="1"/>
    <col min="7" max="7" width="20.42578125" bestFit="1" customWidth="1"/>
    <col min="8" max="8" width="24.140625" bestFit="1" customWidth="1"/>
    <col min="9" max="10" width="22" bestFit="1" customWidth="1"/>
    <col min="11" max="11" width="14.28515625" bestFit="1" customWidth="1"/>
    <col min="12" max="12" width="7.42578125" bestFit="1" customWidth="1"/>
    <col min="13" max="13" width="11.42578125" customWidth="1"/>
    <col min="14" max="14" width="9.140625" bestFit="1" customWidth="1"/>
    <col min="16" max="16" width="7.7109375" bestFit="1" customWidth="1"/>
    <col min="17" max="17" width="9" bestFit="1" customWidth="1"/>
    <col min="18" max="18" width="8.42578125" bestFit="1" customWidth="1"/>
    <col min="19" max="19" width="8.85546875" bestFit="1" customWidth="1"/>
    <col min="21" max="21" width="8.85546875" bestFit="1" customWidth="1"/>
    <col min="22" max="22" width="8.7109375" bestFit="1" customWidth="1"/>
    <col min="23" max="23" width="8.28515625" bestFit="1" customWidth="1"/>
    <col min="24" max="24" width="8.140625" bestFit="1" customWidth="1"/>
    <col min="25" max="25" width="8.5703125" bestFit="1" customWidth="1"/>
    <col min="26" max="26" width="7.5703125" bestFit="1" customWidth="1"/>
  </cols>
  <sheetData>
    <row r="1" spans="1:23" s="9" customFormat="1" x14ac:dyDescent="0.25">
      <c r="A1" s="37" t="s">
        <v>6</v>
      </c>
      <c r="B1" s="37" t="s">
        <v>7</v>
      </c>
      <c r="C1" s="37" t="s">
        <v>8</v>
      </c>
      <c r="D1" s="37" t="s">
        <v>9</v>
      </c>
      <c r="E1" s="37" t="s">
        <v>10</v>
      </c>
      <c r="F1" s="37" t="s">
        <v>11</v>
      </c>
      <c r="W1" s="38"/>
    </row>
    <row r="2" spans="1:23" x14ac:dyDescent="0.25">
      <c r="A2" s="1" t="s">
        <v>112</v>
      </c>
      <c r="B2" s="1" t="s">
        <v>113</v>
      </c>
      <c r="C2" s="4">
        <f>C3+C19</f>
        <v>0</v>
      </c>
      <c r="D2" s="4">
        <f>D3+D19</f>
        <v>0</v>
      </c>
      <c r="E2" s="4">
        <f t="shared" ref="E2:E34" si="0">D2-C2</f>
        <v>0</v>
      </c>
      <c r="F2" s="5">
        <f t="shared" ref="F2:F34" si="1">IFERROR(E2/C2,0)</f>
        <v>0</v>
      </c>
      <c r="G2" s="2">
        <v>0</v>
      </c>
      <c r="W2" s="2" t="e">
        <f>IF($D2=#REF!,0,1)</f>
        <v>#REF!</v>
      </c>
    </row>
    <row r="3" spans="1:23" x14ac:dyDescent="0.25">
      <c r="A3" s="1" t="s">
        <v>114</v>
      </c>
      <c r="B3" s="1" t="s">
        <v>115</v>
      </c>
      <c r="C3" s="4">
        <f>C4+C11+C18</f>
        <v>0</v>
      </c>
      <c r="D3" s="6">
        <f>D4+D11+D18</f>
        <v>0</v>
      </c>
      <c r="E3" s="6">
        <f t="shared" si="0"/>
        <v>0</v>
      </c>
      <c r="F3" s="5">
        <f t="shared" si="1"/>
        <v>0</v>
      </c>
      <c r="G3" s="2">
        <v>0</v>
      </c>
      <c r="W3" s="2" t="e">
        <f>IF($D3=#REF!,0,1)</f>
        <v>#REF!</v>
      </c>
    </row>
    <row r="4" spans="1:23" ht="26.45" customHeight="1" x14ac:dyDescent="0.25">
      <c r="A4" s="1" t="s">
        <v>116</v>
      </c>
      <c r="B4" s="1" t="s">
        <v>117</v>
      </c>
      <c r="C4" s="4">
        <f>SUM(C5:C10)</f>
        <v>0</v>
      </c>
      <c r="D4" s="6">
        <f>SUM(D5:D10)</f>
        <v>0</v>
      </c>
      <c r="E4" s="6">
        <f t="shared" si="0"/>
        <v>0</v>
      </c>
      <c r="F4" s="5">
        <f t="shared" si="1"/>
        <v>0</v>
      </c>
      <c r="G4" s="2">
        <v>0</v>
      </c>
      <c r="W4" s="2"/>
    </row>
    <row r="5" spans="1:23" ht="25.5" x14ac:dyDescent="0.25">
      <c r="A5" s="17" t="s">
        <v>118</v>
      </c>
      <c r="B5" s="17" t="s">
        <v>119</v>
      </c>
      <c r="C5" s="4">
        <f>VLOOKUP(A5,FM!$A:$B,2,FALSE)</f>
        <v>0</v>
      </c>
      <c r="D5" s="7">
        <v>0</v>
      </c>
      <c r="E5" s="4">
        <f t="shared" si="0"/>
        <v>0</v>
      </c>
      <c r="F5" s="5">
        <f t="shared" si="1"/>
        <v>0</v>
      </c>
      <c r="G5" s="2">
        <v>1</v>
      </c>
      <c r="W5" s="2"/>
    </row>
    <row r="6" spans="1:23" ht="26.45" customHeight="1" x14ac:dyDescent="0.25">
      <c r="A6" s="17" t="s">
        <v>120</v>
      </c>
      <c r="B6" s="17" t="s">
        <v>121</v>
      </c>
      <c r="C6" s="4">
        <f>VLOOKUP(A6,FM!$A:$B,2,FALSE)</f>
        <v>0</v>
      </c>
      <c r="D6" s="7">
        <v>0</v>
      </c>
      <c r="E6" s="4">
        <f t="shared" si="0"/>
        <v>0</v>
      </c>
      <c r="F6" s="5">
        <f t="shared" si="1"/>
        <v>0</v>
      </c>
      <c r="G6" s="2">
        <v>1</v>
      </c>
      <c r="W6" s="2"/>
    </row>
    <row r="7" spans="1:23" ht="26.45" customHeight="1" x14ac:dyDescent="0.25">
      <c r="A7" s="17" t="s">
        <v>122</v>
      </c>
      <c r="B7" s="17" t="s">
        <v>123</v>
      </c>
      <c r="C7" s="4">
        <f>VLOOKUP(A7,FM!$A:$B,2,FALSE)</f>
        <v>0</v>
      </c>
      <c r="D7" s="7">
        <v>0</v>
      </c>
      <c r="E7" s="4">
        <f t="shared" si="0"/>
        <v>0</v>
      </c>
      <c r="F7" s="5">
        <f t="shared" si="1"/>
        <v>0</v>
      </c>
      <c r="G7" s="2">
        <v>1</v>
      </c>
      <c r="W7" s="2" t="e">
        <f>IF($D7=#REF!,0,1)</f>
        <v>#REF!</v>
      </c>
    </row>
    <row r="8" spans="1:23" ht="26.45" customHeight="1" x14ac:dyDescent="0.25">
      <c r="A8" s="17" t="s">
        <v>124</v>
      </c>
      <c r="B8" s="17" t="s">
        <v>125</v>
      </c>
      <c r="C8" s="4">
        <f>VLOOKUP(A8,FM!$A:$B,2,FALSE)</f>
        <v>0</v>
      </c>
      <c r="D8" s="7">
        <v>0</v>
      </c>
      <c r="E8" s="4">
        <f t="shared" si="0"/>
        <v>0</v>
      </c>
      <c r="F8" s="5">
        <f t="shared" si="1"/>
        <v>0</v>
      </c>
      <c r="G8" s="2">
        <v>1</v>
      </c>
      <c r="W8" s="2" t="e">
        <f>IF($D8=#REF!,0,1)</f>
        <v>#REF!</v>
      </c>
    </row>
    <row r="9" spans="1:23" ht="26.45" customHeight="1" x14ac:dyDescent="0.25">
      <c r="A9" s="17" t="s">
        <v>126</v>
      </c>
      <c r="B9" s="17" t="s">
        <v>127</v>
      </c>
      <c r="C9" s="4">
        <f>VLOOKUP(A9,FM!$A:$B,2,FALSE)</f>
        <v>0</v>
      </c>
      <c r="D9" s="7">
        <v>0</v>
      </c>
      <c r="E9" s="4">
        <f t="shared" si="0"/>
        <v>0</v>
      </c>
      <c r="F9" s="5">
        <f t="shared" si="1"/>
        <v>0</v>
      </c>
      <c r="G9" s="2">
        <v>1</v>
      </c>
      <c r="W9" s="2" t="e">
        <f>IF($D9=#REF!,0,1)</f>
        <v>#REF!</v>
      </c>
    </row>
    <row r="10" spans="1:23" ht="26.45" customHeight="1" x14ac:dyDescent="0.25">
      <c r="A10" s="17" t="s">
        <v>128</v>
      </c>
      <c r="B10" s="17" t="s">
        <v>129</v>
      </c>
      <c r="C10" s="4">
        <f>VLOOKUP(A10,FM!$A:$B,2,FALSE)</f>
        <v>0</v>
      </c>
      <c r="D10" s="7">
        <v>0</v>
      </c>
      <c r="E10" s="4">
        <f t="shared" si="0"/>
        <v>0</v>
      </c>
      <c r="F10" s="5">
        <f t="shared" si="1"/>
        <v>0</v>
      </c>
      <c r="G10" s="2">
        <v>1</v>
      </c>
      <c r="W10" s="2" t="e">
        <f>IF($D10=#REF!,0,1)</f>
        <v>#REF!</v>
      </c>
    </row>
    <row r="11" spans="1:23" ht="26.45" customHeight="1" x14ac:dyDescent="0.25">
      <c r="A11" s="1" t="s">
        <v>130</v>
      </c>
      <c r="B11" s="1" t="s">
        <v>131</v>
      </c>
      <c r="C11" s="4">
        <f>SUM(C12:C17)</f>
        <v>0</v>
      </c>
      <c r="D11" s="6">
        <f>SUM(D12:D17)</f>
        <v>0</v>
      </c>
      <c r="E11" s="6">
        <f t="shared" si="0"/>
        <v>0</v>
      </c>
      <c r="F11" s="5">
        <f t="shared" si="1"/>
        <v>0</v>
      </c>
      <c r="G11" s="2">
        <v>0</v>
      </c>
      <c r="W11" s="2" t="e">
        <f>IF($D11=#REF!,0,1)</f>
        <v>#REF!</v>
      </c>
    </row>
    <row r="12" spans="1:23" ht="25.5" x14ac:dyDescent="0.25">
      <c r="A12" s="17" t="s">
        <v>132</v>
      </c>
      <c r="B12" s="17" t="s">
        <v>133</v>
      </c>
      <c r="C12" s="4">
        <f>VLOOKUP(A12,FM!$A:$B,2,FALSE)</f>
        <v>0</v>
      </c>
      <c r="D12" s="7">
        <v>0</v>
      </c>
      <c r="E12" s="4">
        <f t="shared" si="0"/>
        <v>0</v>
      </c>
      <c r="F12" s="5">
        <f t="shared" si="1"/>
        <v>0</v>
      </c>
      <c r="G12" s="2">
        <v>1</v>
      </c>
      <c r="W12" s="2" t="e">
        <f>IF($D12=#REF!,0,1)</f>
        <v>#REF!</v>
      </c>
    </row>
    <row r="13" spans="1:23" ht="26.45" customHeight="1" x14ac:dyDescent="0.25">
      <c r="A13" s="17" t="s">
        <v>134</v>
      </c>
      <c r="B13" s="17" t="s">
        <v>135</v>
      </c>
      <c r="C13" s="4">
        <f>VLOOKUP(A13,FM!$A:$B,2,FALSE)</f>
        <v>0</v>
      </c>
      <c r="D13" s="7">
        <v>0</v>
      </c>
      <c r="E13" s="4">
        <f t="shared" si="0"/>
        <v>0</v>
      </c>
      <c r="F13" s="5">
        <f t="shared" si="1"/>
        <v>0</v>
      </c>
      <c r="G13" s="2">
        <v>1</v>
      </c>
      <c r="W13" s="2" t="e">
        <f>IF($D13=#REF!,0,1)</f>
        <v>#REF!</v>
      </c>
    </row>
    <row r="14" spans="1:23" ht="26.45" customHeight="1" x14ac:dyDescent="0.25">
      <c r="A14" s="17" t="s">
        <v>136</v>
      </c>
      <c r="B14" s="17" t="s">
        <v>137</v>
      </c>
      <c r="C14" s="4">
        <f>VLOOKUP(A14,FM!$A:$B,2,FALSE)</f>
        <v>0</v>
      </c>
      <c r="D14" s="7">
        <v>0</v>
      </c>
      <c r="E14" s="4">
        <f t="shared" si="0"/>
        <v>0</v>
      </c>
      <c r="F14" s="5">
        <f t="shared" si="1"/>
        <v>0</v>
      </c>
      <c r="G14" s="2">
        <v>1</v>
      </c>
      <c r="W14" s="2" t="e">
        <f>IF($D14=#REF!,0,1)</f>
        <v>#REF!</v>
      </c>
    </row>
    <row r="15" spans="1:23" ht="26.45" customHeight="1" x14ac:dyDescent="0.25">
      <c r="A15" s="17" t="s">
        <v>138</v>
      </c>
      <c r="B15" s="17" t="s">
        <v>139</v>
      </c>
      <c r="C15" s="4">
        <f>VLOOKUP(A15,FM!$A:$B,2,FALSE)</f>
        <v>0</v>
      </c>
      <c r="D15" s="7">
        <v>0</v>
      </c>
      <c r="E15" s="4">
        <f t="shared" si="0"/>
        <v>0</v>
      </c>
      <c r="F15" s="5">
        <f t="shared" si="1"/>
        <v>0</v>
      </c>
      <c r="G15" s="2">
        <v>1</v>
      </c>
      <c r="W15" s="2" t="e">
        <f>IF($D15=#REF!,0,1)</f>
        <v>#REF!</v>
      </c>
    </row>
    <row r="16" spans="1:23" ht="26.45" customHeight="1" x14ac:dyDescent="0.25">
      <c r="A16" s="17" t="s">
        <v>140</v>
      </c>
      <c r="B16" s="17" t="s">
        <v>141</v>
      </c>
      <c r="C16" s="4">
        <f>VLOOKUP(A16,FM!$A:$B,2,FALSE)</f>
        <v>0</v>
      </c>
      <c r="D16" s="7">
        <v>0</v>
      </c>
      <c r="E16" s="4">
        <f t="shared" si="0"/>
        <v>0</v>
      </c>
      <c r="F16" s="5">
        <f t="shared" si="1"/>
        <v>0</v>
      </c>
      <c r="G16" s="2">
        <v>1</v>
      </c>
      <c r="W16" s="2" t="e">
        <f>IF($D16=#REF!,0,1)</f>
        <v>#REF!</v>
      </c>
    </row>
    <row r="17" spans="1:23" ht="26.45" customHeight="1" x14ac:dyDescent="0.25">
      <c r="A17" s="17" t="s">
        <v>142</v>
      </c>
      <c r="B17" s="17" t="s">
        <v>143</v>
      </c>
      <c r="C17" s="4">
        <f>VLOOKUP(A17,FM!$A:$B,2,FALSE)</f>
        <v>0</v>
      </c>
      <c r="D17" s="7">
        <v>0</v>
      </c>
      <c r="E17" s="4">
        <f t="shared" si="0"/>
        <v>0</v>
      </c>
      <c r="F17" s="5">
        <f t="shared" si="1"/>
        <v>0</v>
      </c>
      <c r="G17" s="2">
        <v>1</v>
      </c>
      <c r="W17" s="2" t="e">
        <f>IF($D17=#REF!,0,1)</f>
        <v>#REF!</v>
      </c>
    </row>
    <row r="18" spans="1:23" ht="26.45" customHeight="1" x14ac:dyDescent="0.25">
      <c r="A18" s="1" t="s">
        <v>144</v>
      </c>
      <c r="B18" s="1" t="s">
        <v>145</v>
      </c>
      <c r="C18" s="4">
        <f>VLOOKUP(A18,FM!$A:$B,2,FALSE)</f>
        <v>0</v>
      </c>
      <c r="D18" s="8">
        <v>0</v>
      </c>
      <c r="E18" s="6">
        <f t="shared" si="0"/>
        <v>0</v>
      </c>
      <c r="F18" s="5">
        <f t="shared" si="1"/>
        <v>0</v>
      </c>
      <c r="G18" s="2">
        <v>1</v>
      </c>
      <c r="W18" s="2" t="e">
        <f>IF($D18=#REF!,0,1)</f>
        <v>#REF!</v>
      </c>
    </row>
    <row r="19" spans="1:23" x14ac:dyDescent="0.25">
      <c r="A19" s="1" t="s">
        <v>146</v>
      </c>
      <c r="B19" s="1" t="s">
        <v>147</v>
      </c>
      <c r="C19" s="4">
        <f>C20+C27+C34</f>
        <v>0</v>
      </c>
      <c r="D19" s="6">
        <f>D20+D27+D34</f>
        <v>0</v>
      </c>
      <c r="E19" s="6">
        <f t="shared" si="0"/>
        <v>0</v>
      </c>
      <c r="F19" s="5">
        <f t="shared" si="1"/>
        <v>0</v>
      </c>
      <c r="G19" s="2">
        <v>0</v>
      </c>
      <c r="W19" s="2" t="e">
        <f>IF($D19=#REF!,0,1)</f>
        <v>#REF!</v>
      </c>
    </row>
    <row r="20" spans="1:23" ht="26.45" customHeight="1" x14ac:dyDescent="0.25">
      <c r="A20" s="1" t="s">
        <v>148</v>
      </c>
      <c r="B20" s="1" t="s">
        <v>149</v>
      </c>
      <c r="C20" s="4">
        <f>SUM(C21:C26)</f>
        <v>0</v>
      </c>
      <c r="D20" s="6">
        <f>SUM(D21:D26)</f>
        <v>0</v>
      </c>
      <c r="E20" s="6">
        <f t="shared" si="0"/>
        <v>0</v>
      </c>
      <c r="F20" s="5">
        <f t="shared" si="1"/>
        <v>0</v>
      </c>
      <c r="G20" s="2">
        <v>0</v>
      </c>
      <c r="W20" s="2" t="e">
        <f>IF($D20=#REF!,0,1)</f>
        <v>#REF!</v>
      </c>
    </row>
    <row r="21" spans="1:23" ht="25.5" x14ac:dyDescent="0.25">
      <c r="A21" s="17" t="s">
        <v>150</v>
      </c>
      <c r="B21" s="17" t="s">
        <v>151</v>
      </c>
      <c r="C21" s="4">
        <f>VLOOKUP(A21,FM!$A:$B,2,FALSE)</f>
        <v>0</v>
      </c>
      <c r="D21" s="7">
        <v>0</v>
      </c>
      <c r="E21" s="4">
        <f t="shared" si="0"/>
        <v>0</v>
      </c>
      <c r="F21" s="5">
        <f t="shared" si="1"/>
        <v>0</v>
      </c>
      <c r="G21" s="2">
        <v>1</v>
      </c>
      <c r="W21" s="2" t="e">
        <f>IF($D21=#REF!,0,1)</f>
        <v>#REF!</v>
      </c>
    </row>
    <row r="22" spans="1:23" ht="26.45" customHeight="1" x14ac:dyDescent="0.25">
      <c r="A22" s="17" t="s">
        <v>152</v>
      </c>
      <c r="B22" s="17" t="s">
        <v>153</v>
      </c>
      <c r="C22" s="4">
        <f>VLOOKUP(A22,FM!$A:$B,2,FALSE)</f>
        <v>0</v>
      </c>
      <c r="D22" s="7">
        <v>0</v>
      </c>
      <c r="E22" s="4">
        <f t="shared" si="0"/>
        <v>0</v>
      </c>
      <c r="F22" s="5">
        <f t="shared" si="1"/>
        <v>0</v>
      </c>
      <c r="G22" s="2">
        <v>1</v>
      </c>
      <c r="W22" s="2" t="e">
        <f>IF($D22=#REF!,0,1)</f>
        <v>#REF!</v>
      </c>
    </row>
    <row r="23" spans="1:23" ht="26.45" customHeight="1" x14ac:dyDescent="0.25">
      <c r="A23" s="17" t="s">
        <v>154</v>
      </c>
      <c r="B23" s="17" t="s">
        <v>155</v>
      </c>
      <c r="C23" s="4">
        <f>VLOOKUP(A23,FM!$A:$B,2,FALSE)</f>
        <v>0</v>
      </c>
      <c r="D23" s="7">
        <v>0</v>
      </c>
      <c r="E23" s="4">
        <f t="shared" si="0"/>
        <v>0</v>
      </c>
      <c r="F23" s="5">
        <f t="shared" si="1"/>
        <v>0</v>
      </c>
      <c r="G23" s="2">
        <v>1</v>
      </c>
      <c r="W23" s="2" t="e">
        <f>IF($D23=#REF!,0,1)</f>
        <v>#REF!</v>
      </c>
    </row>
    <row r="24" spans="1:23" ht="26.45" customHeight="1" x14ac:dyDescent="0.25">
      <c r="A24" s="17" t="s">
        <v>156</v>
      </c>
      <c r="B24" s="17" t="s">
        <v>157</v>
      </c>
      <c r="C24" s="4">
        <f>VLOOKUP(A24,FM!$A:$B,2,FALSE)</f>
        <v>0</v>
      </c>
      <c r="D24" s="7">
        <v>0</v>
      </c>
      <c r="E24" s="4">
        <f t="shared" si="0"/>
        <v>0</v>
      </c>
      <c r="F24" s="5">
        <f t="shared" si="1"/>
        <v>0</v>
      </c>
      <c r="G24" s="2">
        <v>1</v>
      </c>
      <c r="W24" s="2" t="e">
        <f>IF($D24=#REF!,0,1)</f>
        <v>#REF!</v>
      </c>
    </row>
    <row r="25" spans="1:23" ht="26.45" customHeight="1" x14ac:dyDescent="0.25">
      <c r="A25" s="17" t="s">
        <v>158</v>
      </c>
      <c r="B25" s="17" t="s">
        <v>159</v>
      </c>
      <c r="C25" s="4">
        <f>VLOOKUP(A25,FM!$A:$B,2,FALSE)</f>
        <v>0</v>
      </c>
      <c r="D25" s="7">
        <v>0</v>
      </c>
      <c r="E25" s="4">
        <f t="shared" si="0"/>
        <v>0</v>
      </c>
      <c r="F25" s="5">
        <f t="shared" si="1"/>
        <v>0</v>
      </c>
      <c r="G25" s="2">
        <v>1</v>
      </c>
      <c r="W25" s="2" t="e">
        <f>IF($D25=#REF!,0,1)</f>
        <v>#REF!</v>
      </c>
    </row>
    <row r="26" spans="1:23" ht="26.45" customHeight="1" x14ac:dyDescent="0.25">
      <c r="A26" s="17" t="s">
        <v>160</v>
      </c>
      <c r="B26" s="17" t="s">
        <v>161</v>
      </c>
      <c r="C26" s="4">
        <f>VLOOKUP(A26,FM!$A:$B,2,FALSE)</f>
        <v>0</v>
      </c>
      <c r="D26" s="7">
        <v>0</v>
      </c>
      <c r="E26" s="4">
        <f t="shared" si="0"/>
        <v>0</v>
      </c>
      <c r="F26" s="5">
        <f t="shared" si="1"/>
        <v>0</v>
      </c>
      <c r="G26" s="2">
        <v>1</v>
      </c>
      <c r="W26" s="2" t="e">
        <f>IF($D26=#REF!,0,1)</f>
        <v>#REF!</v>
      </c>
    </row>
    <row r="27" spans="1:23" ht="26.45" customHeight="1" x14ac:dyDescent="0.25">
      <c r="A27" s="1" t="s">
        <v>162</v>
      </c>
      <c r="B27" s="1" t="s">
        <v>163</v>
      </c>
      <c r="C27" s="4">
        <f>SUM(C28:C33)</f>
        <v>0</v>
      </c>
      <c r="D27" s="6">
        <f>SUM(D28:D33)</f>
        <v>0</v>
      </c>
      <c r="E27" s="6">
        <f t="shared" si="0"/>
        <v>0</v>
      </c>
      <c r="F27" s="5">
        <f t="shared" si="1"/>
        <v>0</v>
      </c>
      <c r="G27" s="2">
        <v>0</v>
      </c>
      <c r="W27" s="2" t="e">
        <f>IF($D27=#REF!,0,1)</f>
        <v>#REF!</v>
      </c>
    </row>
    <row r="28" spans="1:23" ht="25.5" x14ac:dyDescent="0.25">
      <c r="A28" s="17" t="s">
        <v>164</v>
      </c>
      <c r="B28" s="17" t="s">
        <v>165</v>
      </c>
      <c r="C28" s="4">
        <f>VLOOKUP(A28,FM!$A:$B,2,FALSE)</f>
        <v>0</v>
      </c>
      <c r="D28" s="7">
        <v>0</v>
      </c>
      <c r="E28" s="4">
        <f t="shared" si="0"/>
        <v>0</v>
      </c>
      <c r="F28" s="5">
        <f t="shared" si="1"/>
        <v>0</v>
      </c>
      <c r="G28" s="2">
        <v>1</v>
      </c>
      <c r="W28" s="2" t="e">
        <f>IF($D28=#REF!,0,1)</f>
        <v>#REF!</v>
      </c>
    </row>
    <row r="29" spans="1:23" ht="26.45" customHeight="1" x14ac:dyDescent="0.25">
      <c r="A29" s="17" t="s">
        <v>166</v>
      </c>
      <c r="B29" s="17" t="s">
        <v>167</v>
      </c>
      <c r="C29" s="4">
        <f>VLOOKUP(A29,FM!$A:$B,2,FALSE)</f>
        <v>0</v>
      </c>
      <c r="D29" s="7">
        <v>0</v>
      </c>
      <c r="E29" s="4">
        <f t="shared" si="0"/>
        <v>0</v>
      </c>
      <c r="F29" s="5">
        <f t="shared" si="1"/>
        <v>0</v>
      </c>
      <c r="G29" s="2">
        <v>1</v>
      </c>
      <c r="W29" s="2" t="e">
        <f>IF($D29=#REF!,0,1)</f>
        <v>#REF!</v>
      </c>
    </row>
    <row r="30" spans="1:23" ht="26.45" customHeight="1" x14ac:dyDescent="0.25">
      <c r="A30" s="17" t="s">
        <v>168</v>
      </c>
      <c r="B30" s="17" t="s">
        <v>169</v>
      </c>
      <c r="C30" s="4">
        <f>VLOOKUP(A30,FM!$A:$B,2,FALSE)</f>
        <v>0</v>
      </c>
      <c r="D30" s="7">
        <v>0</v>
      </c>
      <c r="E30" s="4">
        <f t="shared" si="0"/>
        <v>0</v>
      </c>
      <c r="F30" s="5">
        <f t="shared" si="1"/>
        <v>0</v>
      </c>
      <c r="G30" s="2">
        <v>1</v>
      </c>
      <c r="W30" s="2" t="e">
        <f>IF($D30=#REF!,0,1)</f>
        <v>#REF!</v>
      </c>
    </row>
    <row r="31" spans="1:23" ht="26.45" customHeight="1" x14ac:dyDescent="0.25">
      <c r="A31" s="17" t="s">
        <v>170</v>
      </c>
      <c r="B31" s="17" t="s">
        <v>171</v>
      </c>
      <c r="C31" s="4">
        <f>VLOOKUP(A31,FM!$A:$B,2,FALSE)</f>
        <v>0</v>
      </c>
      <c r="D31" s="7">
        <v>0</v>
      </c>
      <c r="E31" s="4">
        <f t="shared" si="0"/>
        <v>0</v>
      </c>
      <c r="F31" s="5">
        <f t="shared" si="1"/>
        <v>0</v>
      </c>
      <c r="G31" s="2">
        <v>1</v>
      </c>
      <c r="W31" s="2" t="e">
        <f>IF($D31=#REF!,0,1)</f>
        <v>#REF!</v>
      </c>
    </row>
    <row r="32" spans="1:23" ht="26.45" customHeight="1" x14ac:dyDescent="0.25">
      <c r="A32" s="17" t="s">
        <v>172</v>
      </c>
      <c r="B32" s="17" t="s">
        <v>173</v>
      </c>
      <c r="C32" s="4">
        <f>VLOOKUP(A32,FM!$A:$B,2,FALSE)</f>
        <v>0</v>
      </c>
      <c r="D32" s="7">
        <v>0</v>
      </c>
      <c r="E32" s="4">
        <f t="shared" si="0"/>
        <v>0</v>
      </c>
      <c r="F32" s="5">
        <f t="shared" si="1"/>
        <v>0</v>
      </c>
      <c r="G32" s="2">
        <v>1</v>
      </c>
      <c r="W32" s="2" t="e">
        <f>IF($D32=#REF!,0,1)</f>
        <v>#REF!</v>
      </c>
    </row>
    <row r="33" spans="1:23" ht="26.45" customHeight="1" x14ac:dyDescent="0.25">
      <c r="A33" s="17" t="s">
        <v>174</v>
      </c>
      <c r="B33" s="17" t="s">
        <v>175</v>
      </c>
      <c r="C33" s="4">
        <f>VLOOKUP(A33,FM!$A:$B,2,FALSE)</f>
        <v>0</v>
      </c>
      <c r="D33" s="7">
        <v>0</v>
      </c>
      <c r="E33" s="4">
        <f t="shared" si="0"/>
        <v>0</v>
      </c>
      <c r="F33" s="5">
        <f t="shared" si="1"/>
        <v>0</v>
      </c>
      <c r="G33" s="2">
        <v>1</v>
      </c>
      <c r="W33" s="2" t="e">
        <f>IF($D33=#REF!,0,1)</f>
        <v>#REF!</v>
      </c>
    </row>
    <row r="34" spans="1:23" ht="26.45" customHeight="1" x14ac:dyDescent="0.25">
      <c r="A34" s="1" t="s">
        <v>176</v>
      </c>
      <c r="B34" s="1" t="s">
        <v>177</v>
      </c>
      <c r="C34" s="4">
        <f>VLOOKUP(A34,FM!$A:$B,2,FALSE)</f>
        <v>0</v>
      </c>
      <c r="D34" s="7">
        <v>0</v>
      </c>
      <c r="E34" s="6">
        <f t="shared" si="0"/>
        <v>0</v>
      </c>
      <c r="F34" s="5">
        <f t="shared" si="1"/>
        <v>0</v>
      </c>
      <c r="G34" s="2">
        <v>1</v>
      </c>
      <c r="W34" s="2" t="e">
        <f>IF($D34=#REF!,0,1)</f>
        <v>#REF!</v>
      </c>
    </row>
  </sheetData>
  <sheetProtection algorithmName="SHA-512" hashValue="FUJ6NRkSpneBLcYN52D/WBSPeAboXAk8bRIwHz/BpQYV1kulYBmEFzTgKsJa1oUIYh+uRcelddPMY+Cs1D/9Mg==" saltValue="m8K0G0tJwptxxtSxdht6CA==" spinCount="100000" sheet="1" formatColumns="0" formatRows="0"/>
  <conditionalFormatting sqref="W2:W34">
    <cfRule type="cellIs" dxfId="1" priority="3" operator="equal">
      <formula>"OK"</formula>
    </cfRule>
    <cfRule type="cellIs" dxfId="0" priority="4" operator="equal">
      <formula>"Squadratura"</formula>
    </cfRule>
  </conditionalFormatting>
  <pageMargins left="0.7" right="0.7" top="0.75" bottom="0.75" header="0.3" footer="0.3"/>
  <pageSetup scale="79" orientation="portrait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1:G34"/>
  <sheetViews>
    <sheetView showGridLines="0" zoomScaleNormal="100" workbookViewId="0">
      <selection activeCell="D23" sqref="D23"/>
    </sheetView>
  </sheetViews>
  <sheetFormatPr defaultRowHeight="15" x14ac:dyDescent="0.25"/>
  <cols>
    <col min="1" max="1" width="17.140625" style="12" customWidth="1"/>
    <col min="2" max="2" width="77.140625" style="12" customWidth="1"/>
    <col min="3" max="6" width="20.85546875" style="3" customWidth="1"/>
    <col min="7" max="7" width="8.5703125" customWidth="1"/>
    <col min="8" max="8" width="7.5703125" bestFit="1" customWidth="1"/>
    <col min="9" max="9" width="7.42578125" bestFit="1" customWidth="1"/>
    <col min="10" max="10" width="12.85546875" bestFit="1" customWidth="1"/>
    <col min="11" max="11" width="10.5703125" bestFit="1" customWidth="1"/>
    <col min="12" max="12" width="11" bestFit="1" customWidth="1"/>
    <col min="13" max="13" width="7.7109375" bestFit="1" customWidth="1"/>
    <col min="14" max="14" width="9" bestFit="1" customWidth="1"/>
    <col min="15" max="15" width="7.28515625" bestFit="1" customWidth="1"/>
    <col min="16" max="17" width="7.5703125" bestFit="1" customWidth="1"/>
    <col min="18" max="18" width="7.7109375" bestFit="1" customWidth="1"/>
    <col min="19" max="19" width="8.5703125" bestFit="1" customWidth="1"/>
    <col min="20" max="20" width="7.5703125" bestFit="1" customWidth="1"/>
    <col min="21" max="21" width="8.7109375" bestFit="1" customWidth="1"/>
    <col min="22" max="22" width="8.28515625" bestFit="1" customWidth="1"/>
    <col min="23" max="23" width="8.140625" bestFit="1" customWidth="1"/>
    <col min="24" max="24" width="8" bestFit="1" customWidth="1"/>
    <col min="25" max="26" width="7.5703125" bestFit="1" customWidth="1"/>
  </cols>
  <sheetData>
    <row r="1" spans="1:7" s="10" customFormat="1" x14ac:dyDescent="0.25">
      <c r="A1" s="39" t="s">
        <v>6</v>
      </c>
      <c r="B1" s="39" t="s">
        <v>7</v>
      </c>
      <c r="C1" s="37" t="s">
        <v>8</v>
      </c>
      <c r="D1" s="37" t="s">
        <v>9</v>
      </c>
      <c r="E1" s="37" t="s">
        <v>10</v>
      </c>
      <c r="F1" s="37" t="s">
        <v>11</v>
      </c>
    </row>
    <row r="2" spans="1:7" x14ac:dyDescent="0.25">
      <c r="A2" s="1" t="s">
        <v>178</v>
      </c>
      <c r="B2" s="1" t="s">
        <v>179</v>
      </c>
      <c r="C2" s="4">
        <f>C3+C19</f>
        <v>1142966.6399999999</v>
      </c>
      <c r="D2" s="4">
        <f>D3+D19</f>
        <v>1168652.57</v>
      </c>
      <c r="E2" s="4">
        <f t="shared" ref="E2:E34" si="0">D2-C2</f>
        <v>25685.93</v>
      </c>
      <c r="F2" s="5">
        <f t="shared" ref="F2:F34" si="1">IFERROR(E2/C2,0)</f>
        <v>2.2499999999999999E-2</v>
      </c>
      <c r="G2" s="2">
        <v>0</v>
      </c>
    </row>
    <row r="3" spans="1:7" x14ac:dyDescent="0.25">
      <c r="A3" s="1" t="s">
        <v>180</v>
      </c>
      <c r="B3" s="1" t="s">
        <v>181</v>
      </c>
      <c r="C3" s="4">
        <f>C4+C11+C18</f>
        <v>0</v>
      </c>
      <c r="D3" s="4">
        <f>D4+D11+D18</f>
        <v>0</v>
      </c>
      <c r="E3" s="4">
        <f t="shared" si="0"/>
        <v>0</v>
      </c>
      <c r="F3" s="5">
        <f t="shared" si="1"/>
        <v>0</v>
      </c>
      <c r="G3" s="2">
        <v>0</v>
      </c>
    </row>
    <row r="4" spans="1:7" ht="25.5" x14ac:dyDescent="0.25">
      <c r="A4" s="1" t="s">
        <v>182</v>
      </c>
      <c r="B4" s="1" t="s">
        <v>183</v>
      </c>
      <c r="C4" s="4">
        <f>SUM(C5:C10)</f>
        <v>0</v>
      </c>
      <c r="D4" s="4">
        <f>SUM(D5:D10)</f>
        <v>0</v>
      </c>
      <c r="E4" s="4">
        <f t="shared" si="0"/>
        <v>0</v>
      </c>
      <c r="F4" s="5">
        <f t="shared" si="1"/>
        <v>0</v>
      </c>
      <c r="G4" s="2">
        <v>0</v>
      </c>
    </row>
    <row r="5" spans="1:7" x14ac:dyDescent="0.25">
      <c r="A5" s="17" t="s">
        <v>184</v>
      </c>
      <c r="B5" s="17" t="s">
        <v>185</v>
      </c>
      <c r="C5" s="4">
        <f>VLOOKUP(A5,FM!$A:$B,2,FALSE)</f>
        <v>0</v>
      </c>
      <c r="D5" s="7">
        <v>0</v>
      </c>
      <c r="E5" s="4">
        <f t="shared" si="0"/>
        <v>0</v>
      </c>
      <c r="F5" s="5">
        <f t="shared" si="1"/>
        <v>0</v>
      </c>
      <c r="G5" s="2">
        <v>1</v>
      </c>
    </row>
    <row r="6" spans="1:7" x14ac:dyDescent="0.25">
      <c r="A6" s="17" t="s">
        <v>186</v>
      </c>
      <c r="B6" s="17" t="s">
        <v>187</v>
      </c>
      <c r="C6" s="4">
        <f>VLOOKUP(A6,FM!$A:$B,2,FALSE)</f>
        <v>0</v>
      </c>
      <c r="D6" s="7">
        <v>0</v>
      </c>
      <c r="E6" s="4">
        <f t="shared" si="0"/>
        <v>0</v>
      </c>
      <c r="F6" s="5">
        <f t="shared" si="1"/>
        <v>0</v>
      </c>
      <c r="G6" s="2">
        <v>1</v>
      </c>
    </row>
    <row r="7" spans="1:7" x14ac:dyDescent="0.25">
      <c r="A7" s="17" t="s">
        <v>188</v>
      </c>
      <c r="B7" s="17" t="s">
        <v>189</v>
      </c>
      <c r="C7" s="4">
        <f>VLOOKUP(A7,FM!$A:$B,2,FALSE)</f>
        <v>0</v>
      </c>
      <c r="D7" s="7">
        <v>0</v>
      </c>
      <c r="E7" s="4">
        <f t="shared" si="0"/>
        <v>0</v>
      </c>
      <c r="F7" s="5">
        <f t="shared" si="1"/>
        <v>0</v>
      </c>
      <c r="G7" s="2">
        <v>1</v>
      </c>
    </row>
    <row r="8" spans="1:7" x14ac:dyDescent="0.25">
      <c r="A8" s="17" t="s">
        <v>190</v>
      </c>
      <c r="B8" s="17" t="s">
        <v>191</v>
      </c>
      <c r="C8" s="4">
        <f>VLOOKUP(A8,FM!$A:$B,2,FALSE)</f>
        <v>0</v>
      </c>
      <c r="D8" s="7">
        <v>0</v>
      </c>
      <c r="E8" s="4">
        <f t="shared" si="0"/>
        <v>0</v>
      </c>
      <c r="F8" s="5">
        <f t="shared" si="1"/>
        <v>0</v>
      </c>
      <c r="G8" s="2">
        <v>1</v>
      </c>
    </row>
    <row r="9" spans="1:7" x14ac:dyDescent="0.25">
      <c r="A9" s="17" t="s">
        <v>192</v>
      </c>
      <c r="B9" s="17" t="s">
        <v>193</v>
      </c>
      <c r="C9" s="4">
        <f>VLOOKUP(A9,FM!$A:$B,2,FALSE)</f>
        <v>0</v>
      </c>
      <c r="D9" s="7">
        <v>0</v>
      </c>
      <c r="E9" s="4">
        <f t="shared" si="0"/>
        <v>0</v>
      </c>
      <c r="F9" s="5">
        <f t="shared" si="1"/>
        <v>0</v>
      </c>
      <c r="G9" s="2">
        <v>1</v>
      </c>
    </row>
    <row r="10" spans="1:7" x14ac:dyDescent="0.25">
      <c r="A10" s="17" t="s">
        <v>194</v>
      </c>
      <c r="B10" s="17" t="s">
        <v>195</v>
      </c>
      <c r="C10" s="4">
        <f>VLOOKUP(A10,FM!$A:$B,2,FALSE)</f>
        <v>0</v>
      </c>
      <c r="D10" s="7">
        <v>0</v>
      </c>
      <c r="E10" s="4">
        <f t="shared" si="0"/>
        <v>0</v>
      </c>
      <c r="F10" s="5">
        <f t="shared" si="1"/>
        <v>0</v>
      </c>
      <c r="G10" s="2">
        <v>1</v>
      </c>
    </row>
    <row r="11" spans="1:7" x14ac:dyDescent="0.25">
      <c r="A11" s="1" t="s">
        <v>196</v>
      </c>
      <c r="B11" s="1" t="s">
        <v>197</v>
      </c>
      <c r="C11" s="4">
        <f>SUM(C12:C17)</f>
        <v>0</v>
      </c>
      <c r="D11" s="6">
        <f>SUM(D12:D17)</f>
        <v>0</v>
      </c>
      <c r="E11" s="6">
        <f t="shared" si="0"/>
        <v>0</v>
      </c>
      <c r="F11" s="5">
        <f t="shared" si="1"/>
        <v>0</v>
      </c>
      <c r="G11" s="2">
        <v>0</v>
      </c>
    </row>
    <row r="12" spans="1:7" x14ac:dyDescent="0.25">
      <c r="A12" s="17" t="s">
        <v>198</v>
      </c>
      <c r="B12" s="17" t="s">
        <v>199</v>
      </c>
      <c r="C12" s="4">
        <f>VLOOKUP(A12,FM!$A:$B,2,FALSE)</f>
        <v>0</v>
      </c>
      <c r="D12" s="7">
        <v>0</v>
      </c>
      <c r="E12" s="4">
        <f t="shared" si="0"/>
        <v>0</v>
      </c>
      <c r="F12" s="5">
        <f t="shared" si="1"/>
        <v>0</v>
      </c>
      <c r="G12" s="2">
        <v>1</v>
      </c>
    </row>
    <row r="13" spans="1:7" x14ac:dyDescent="0.25">
      <c r="A13" s="17" t="s">
        <v>200</v>
      </c>
      <c r="B13" s="17" t="s">
        <v>201</v>
      </c>
      <c r="C13" s="4">
        <f>VLOOKUP(A13,FM!$A:$B,2,FALSE)</f>
        <v>0</v>
      </c>
      <c r="D13" s="7">
        <v>0</v>
      </c>
      <c r="E13" s="4">
        <f t="shared" si="0"/>
        <v>0</v>
      </c>
      <c r="F13" s="5">
        <f t="shared" si="1"/>
        <v>0</v>
      </c>
      <c r="G13" s="2">
        <v>1</v>
      </c>
    </row>
    <row r="14" spans="1:7" x14ac:dyDescent="0.25">
      <c r="A14" s="17" t="s">
        <v>202</v>
      </c>
      <c r="B14" s="17" t="s">
        <v>203</v>
      </c>
      <c r="C14" s="4">
        <f>VLOOKUP(A14,FM!$A:$B,2,FALSE)</f>
        <v>0</v>
      </c>
      <c r="D14" s="7">
        <v>0</v>
      </c>
      <c r="E14" s="4">
        <f t="shared" si="0"/>
        <v>0</v>
      </c>
      <c r="F14" s="5">
        <f t="shared" si="1"/>
        <v>0</v>
      </c>
      <c r="G14" s="2">
        <v>1</v>
      </c>
    </row>
    <row r="15" spans="1:7" x14ac:dyDescent="0.25">
      <c r="A15" s="17" t="s">
        <v>204</v>
      </c>
      <c r="B15" s="17" t="s">
        <v>205</v>
      </c>
      <c r="C15" s="4">
        <f>VLOOKUP(A15,FM!$A:$B,2,FALSE)</f>
        <v>0</v>
      </c>
      <c r="D15" s="7">
        <v>0</v>
      </c>
      <c r="E15" s="4">
        <f t="shared" si="0"/>
        <v>0</v>
      </c>
      <c r="F15" s="5">
        <f t="shared" si="1"/>
        <v>0</v>
      </c>
      <c r="G15" s="2">
        <v>1</v>
      </c>
    </row>
    <row r="16" spans="1:7" x14ac:dyDescent="0.25">
      <c r="A16" s="17" t="s">
        <v>206</v>
      </c>
      <c r="B16" s="17" t="s">
        <v>207</v>
      </c>
      <c r="C16" s="4">
        <f>VLOOKUP(A16,FM!$A:$B,2,FALSE)</f>
        <v>0</v>
      </c>
      <c r="D16" s="7">
        <v>0</v>
      </c>
      <c r="E16" s="4">
        <f t="shared" si="0"/>
        <v>0</v>
      </c>
      <c r="F16" s="5">
        <f t="shared" si="1"/>
        <v>0</v>
      </c>
      <c r="G16" s="2">
        <v>1</v>
      </c>
    </row>
    <row r="17" spans="1:7" x14ac:dyDescent="0.25">
      <c r="A17" s="17" t="s">
        <v>208</v>
      </c>
      <c r="B17" s="17" t="s">
        <v>209</v>
      </c>
      <c r="C17" s="4">
        <f>VLOOKUP(A17,FM!$A:$B,2,FALSE)</f>
        <v>0</v>
      </c>
      <c r="D17" s="7">
        <v>0</v>
      </c>
      <c r="E17" s="4">
        <f t="shared" si="0"/>
        <v>0</v>
      </c>
      <c r="F17" s="5">
        <f t="shared" si="1"/>
        <v>0</v>
      </c>
      <c r="G17" s="2">
        <v>1</v>
      </c>
    </row>
    <row r="18" spans="1:7" x14ac:dyDescent="0.25">
      <c r="A18" s="1" t="s">
        <v>210</v>
      </c>
      <c r="B18" s="1" t="s">
        <v>211</v>
      </c>
      <c r="C18" s="4">
        <f>VLOOKUP(A18,FM!$A:$B,2,FALSE)</f>
        <v>0</v>
      </c>
      <c r="D18" s="7">
        <v>0</v>
      </c>
      <c r="E18" s="4">
        <f t="shared" si="0"/>
        <v>0</v>
      </c>
      <c r="F18" s="5">
        <f t="shared" si="1"/>
        <v>0</v>
      </c>
      <c r="G18" s="2">
        <v>1</v>
      </c>
    </row>
    <row r="19" spans="1:7" x14ac:dyDescent="0.25">
      <c r="A19" s="1" t="s">
        <v>212</v>
      </c>
      <c r="B19" s="1" t="s">
        <v>213</v>
      </c>
      <c r="C19" s="4">
        <f>C20+C27+C34</f>
        <v>1142966.6399999999</v>
      </c>
      <c r="D19" s="6">
        <f>D20+D27+D34</f>
        <v>1168652.57</v>
      </c>
      <c r="E19" s="6">
        <f t="shared" si="0"/>
        <v>25685.93</v>
      </c>
      <c r="F19" s="5">
        <f t="shared" si="1"/>
        <v>2.2499999999999999E-2</v>
      </c>
      <c r="G19" s="2">
        <v>0</v>
      </c>
    </row>
    <row r="20" spans="1:7" ht="25.5" x14ac:dyDescent="0.25">
      <c r="A20" s="1" t="s">
        <v>214</v>
      </c>
      <c r="B20" s="1" t="s">
        <v>215</v>
      </c>
      <c r="C20" s="4">
        <f>SUM(C21:C26)</f>
        <v>1142951.2</v>
      </c>
      <c r="D20" s="6">
        <f>SUM(D21:D26)</f>
        <v>1168652.57</v>
      </c>
      <c r="E20" s="6">
        <f t="shared" si="0"/>
        <v>25701.37</v>
      </c>
      <c r="F20" s="5">
        <f t="shared" si="1"/>
        <v>2.2499999999999999E-2</v>
      </c>
      <c r="G20" s="2">
        <v>0</v>
      </c>
    </row>
    <row r="21" spans="1:7" x14ac:dyDescent="0.25">
      <c r="A21" s="17" t="s">
        <v>216</v>
      </c>
      <c r="B21" s="17" t="s">
        <v>217</v>
      </c>
      <c r="C21" s="4">
        <f>VLOOKUP(A21,FM!$A:$B,2,FALSE)</f>
        <v>890231.4</v>
      </c>
      <c r="D21" s="7">
        <f>+(1168652.57-52560.33-D22-D23)/127*100</f>
        <v>725530.99</v>
      </c>
      <c r="E21" s="4">
        <f t="shared" si="0"/>
        <v>-164700.41</v>
      </c>
      <c r="F21" s="5">
        <f t="shared" si="1"/>
        <v>-0.185</v>
      </c>
      <c r="G21" s="2">
        <v>1</v>
      </c>
    </row>
    <row r="22" spans="1:7" x14ac:dyDescent="0.25">
      <c r="A22" s="17" t="s">
        <v>218</v>
      </c>
      <c r="B22" s="17" t="s">
        <v>219</v>
      </c>
      <c r="C22" s="4">
        <f>VLOOKUP(A22,FM!$A:$B,2,FALSE)</f>
        <v>7563.71</v>
      </c>
      <c r="D22" s="7">
        <v>128926.25</v>
      </c>
      <c r="E22" s="4">
        <f t="shared" si="0"/>
        <v>121362.54</v>
      </c>
      <c r="F22" s="5">
        <f t="shared" si="1"/>
        <v>16.045400000000001</v>
      </c>
      <c r="G22" s="2">
        <v>1</v>
      </c>
    </row>
    <row r="23" spans="1:7" x14ac:dyDescent="0.25">
      <c r="A23" s="17" t="s">
        <v>220</v>
      </c>
      <c r="B23" s="17" t="s">
        <v>221</v>
      </c>
      <c r="C23" s="4">
        <f>VLOOKUP(A23,FM!$A:$B,2,FALSE)</f>
        <v>2166.4699999999998</v>
      </c>
      <c r="D23" s="7">
        <v>65741.63</v>
      </c>
      <c r="E23" s="4">
        <f t="shared" si="0"/>
        <v>63575.16</v>
      </c>
      <c r="F23" s="5">
        <f t="shared" si="1"/>
        <v>29.344999999999999</v>
      </c>
      <c r="G23" s="2">
        <v>1</v>
      </c>
    </row>
    <row r="24" spans="1:7" x14ac:dyDescent="0.25">
      <c r="A24" s="17" t="s">
        <v>222</v>
      </c>
      <c r="B24" s="17" t="s">
        <v>223</v>
      </c>
      <c r="C24" s="4">
        <f>VLOOKUP(A24,FM!$A:$B,2,FALSE)</f>
        <v>0</v>
      </c>
      <c r="D24" s="7">
        <v>0</v>
      </c>
      <c r="E24" s="4">
        <f t="shared" si="0"/>
        <v>0</v>
      </c>
      <c r="F24" s="5">
        <f t="shared" si="1"/>
        <v>0</v>
      </c>
      <c r="G24" s="2">
        <v>1</v>
      </c>
    </row>
    <row r="25" spans="1:7" x14ac:dyDescent="0.25">
      <c r="A25" s="17" t="s">
        <v>224</v>
      </c>
      <c r="B25" s="17" t="s">
        <v>225</v>
      </c>
      <c r="C25" s="4">
        <f>VLOOKUP(A25,FM!$A:$B,2,FALSE)</f>
        <v>242989.62</v>
      </c>
      <c r="D25" s="7">
        <f>+(D21+D22+D23)*0.27+0.01</f>
        <v>248453.7</v>
      </c>
      <c r="E25" s="4">
        <f t="shared" si="0"/>
        <v>5464.08</v>
      </c>
      <c r="F25" s="5">
        <f t="shared" si="1"/>
        <v>2.2499999999999999E-2</v>
      </c>
      <c r="G25" s="2">
        <v>1</v>
      </c>
    </row>
    <row r="26" spans="1:7" x14ac:dyDescent="0.25">
      <c r="A26" s="17" t="s">
        <v>226</v>
      </c>
      <c r="B26" s="17" t="s">
        <v>227</v>
      </c>
      <c r="C26" s="4">
        <f>VLOOKUP(A26,FM!$A:$B,2,FALSE)</f>
        <v>0</v>
      </c>
      <c r="D26" s="7">
        <v>0</v>
      </c>
      <c r="E26" s="4">
        <f t="shared" si="0"/>
        <v>0</v>
      </c>
      <c r="F26" s="5">
        <f t="shared" si="1"/>
        <v>0</v>
      </c>
      <c r="G26" s="2">
        <v>1</v>
      </c>
    </row>
    <row r="27" spans="1:7" ht="25.5" x14ac:dyDescent="0.25">
      <c r="A27" s="1" t="s">
        <v>228</v>
      </c>
      <c r="B27" s="1" t="s">
        <v>229</v>
      </c>
      <c r="C27" s="4">
        <f>SUM(C28:C33)</f>
        <v>15.44</v>
      </c>
      <c r="D27" s="6">
        <f>SUM(D28:D33)</f>
        <v>0</v>
      </c>
      <c r="E27" s="4">
        <f t="shared" si="0"/>
        <v>-15.44</v>
      </c>
      <c r="F27" s="5">
        <f t="shared" si="1"/>
        <v>-1</v>
      </c>
      <c r="G27" s="2">
        <v>0</v>
      </c>
    </row>
    <row r="28" spans="1:7" x14ac:dyDescent="0.25">
      <c r="A28" s="17" t="s">
        <v>230</v>
      </c>
      <c r="B28" s="17" t="s">
        <v>231</v>
      </c>
      <c r="C28" s="4">
        <f>VLOOKUP(A28,FM!$A:$B,2,FALSE)</f>
        <v>15.44</v>
      </c>
      <c r="D28" s="7">
        <v>0</v>
      </c>
      <c r="E28" s="4">
        <f t="shared" si="0"/>
        <v>-15.44</v>
      </c>
      <c r="F28" s="5">
        <f t="shared" si="1"/>
        <v>-1</v>
      </c>
      <c r="G28" s="2">
        <v>1</v>
      </c>
    </row>
    <row r="29" spans="1:7" x14ac:dyDescent="0.25">
      <c r="A29" s="17" t="s">
        <v>232</v>
      </c>
      <c r="B29" s="17" t="s">
        <v>233</v>
      </c>
      <c r="C29" s="4">
        <f>VLOOKUP(A29,FM!$A:$B,2,FALSE)</f>
        <v>0</v>
      </c>
      <c r="D29" s="7">
        <v>0</v>
      </c>
      <c r="E29" s="4">
        <f t="shared" si="0"/>
        <v>0</v>
      </c>
      <c r="F29" s="5">
        <f t="shared" si="1"/>
        <v>0</v>
      </c>
      <c r="G29" s="2">
        <v>1</v>
      </c>
    </row>
    <row r="30" spans="1:7" x14ac:dyDescent="0.25">
      <c r="A30" s="17" t="s">
        <v>234</v>
      </c>
      <c r="B30" s="17" t="s">
        <v>235</v>
      </c>
      <c r="C30" s="4">
        <f>VLOOKUP(A30,FM!$A:$B,2,FALSE)</f>
        <v>0</v>
      </c>
      <c r="D30" s="7">
        <v>0</v>
      </c>
      <c r="E30" s="4">
        <f t="shared" si="0"/>
        <v>0</v>
      </c>
      <c r="F30" s="5">
        <f t="shared" si="1"/>
        <v>0</v>
      </c>
      <c r="G30" s="2">
        <v>1</v>
      </c>
    </row>
    <row r="31" spans="1:7" x14ac:dyDescent="0.25">
      <c r="A31" s="17" t="s">
        <v>236</v>
      </c>
      <c r="B31" s="17" t="s">
        <v>237</v>
      </c>
      <c r="C31" s="4">
        <f>VLOOKUP(A31,FM!$A:$B,2,FALSE)</f>
        <v>0</v>
      </c>
      <c r="D31" s="7">
        <v>0</v>
      </c>
      <c r="E31" s="4">
        <f t="shared" si="0"/>
        <v>0</v>
      </c>
      <c r="F31" s="5">
        <f t="shared" si="1"/>
        <v>0</v>
      </c>
      <c r="G31" s="2">
        <v>1</v>
      </c>
    </row>
    <row r="32" spans="1:7" x14ac:dyDescent="0.25">
      <c r="A32" s="17" t="s">
        <v>238</v>
      </c>
      <c r="B32" s="17" t="s">
        <v>239</v>
      </c>
      <c r="C32" s="4">
        <f>VLOOKUP(A32,FM!$A:$B,2,FALSE)</f>
        <v>0</v>
      </c>
      <c r="D32" s="7">
        <v>0</v>
      </c>
      <c r="E32" s="4">
        <f t="shared" si="0"/>
        <v>0</v>
      </c>
      <c r="F32" s="5">
        <f t="shared" si="1"/>
        <v>0</v>
      </c>
      <c r="G32" s="2">
        <v>1</v>
      </c>
    </row>
    <row r="33" spans="1:7" x14ac:dyDescent="0.25">
      <c r="A33" s="17" t="s">
        <v>240</v>
      </c>
      <c r="B33" s="17" t="s">
        <v>241</v>
      </c>
      <c r="C33" s="4">
        <f>VLOOKUP(A33,FM!$A:$B,2,FALSE)</f>
        <v>0</v>
      </c>
      <c r="D33" s="7">
        <v>0</v>
      </c>
      <c r="E33" s="4">
        <f t="shared" si="0"/>
        <v>0</v>
      </c>
      <c r="F33" s="5">
        <f t="shared" si="1"/>
        <v>0</v>
      </c>
      <c r="G33" s="2">
        <v>1</v>
      </c>
    </row>
    <row r="34" spans="1:7" x14ac:dyDescent="0.25">
      <c r="A34" s="1" t="s">
        <v>242</v>
      </c>
      <c r="B34" s="1" t="s">
        <v>243</v>
      </c>
      <c r="C34" s="4">
        <f>VLOOKUP(A34,FM!$A:$B,2,FALSE)</f>
        <v>0</v>
      </c>
      <c r="D34" s="7">
        <v>0</v>
      </c>
      <c r="E34" s="4">
        <f t="shared" si="0"/>
        <v>0</v>
      </c>
      <c r="F34" s="5">
        <f t="shared" si="1"/>
        <v>0</v>
      </c>
      <c r="G34" s="2">
        <v>1</v>
      </c>
    </row>
  </sheetData>
  <sheetProtection algorithmName="SHA-512" hashValue="iTdPMtoeOXA9ryMCgsssbDaptkRBD6emL+AemQbZIOfuMkWEratOU9MMwACZ9UH0AAFTz4fyxFUrZeLYcxbL1w==" saltValue="EHCu0p6GwO3A/ZTBb0Ol9g==" spinCount="100000" sheet="1" formatColumns="0" formatRows="0"/>
  <pageMargins left="0.7" right="0.7" top="0.75" bottom="0.75" header="0.3" footer="0.3"/>
  <pageSetup paperSize="9" scale="80" orientation="portrait" horizontalDpi="30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G34"/>
  <sheetViews>
    <sheetView showGridLines="0" zoomScaleNormal="100" workbookViewId="0">
      <selection activeCell="B17" sqref="B17"/>
    </sheetView>
  </sheetViews>
  <sheetFormatPr defaultRowHeight="15" x14ac:dyDescent="0.25"/>
  <cols>
    <col min="1" max="1" width="18.28515625" style="14" customWidth="1"/>
    <col min="2" max="2" width="92.5703125" style="16" customWidth="1"/>
    <col min="3" max="6" width="19.7109375" style="3" customWidth="1"/>
    <col min="7" max="7" width="9.140625" customWidth="1"/>
  </cols>
  <sheetData>
    <row r="1" spans="1:7" s="10" customFormat="1" x14ac:dyDescent="0.25">
      <c r="A1" s="37" t="s">
        <v>6</v>
      </c>
      <c r="B1" s="37" t="s">
        <v>7</v>
      </c>
      <c r="C1" s="37" t="s">
        <v>8</v>
      </c>
      <c r="D1" s="37" t="s">
        <v>9</v>
      </c>
      <c r="E1" s="37" t="s">
        <v>10</v>
      </c>
      <c r="F1" s="37" t="s">
        <v>11</v>
      </c>
    </row>
    <row r="2" spans="1:7" x14ac:dyDescent="0.25">
      <c r="A2" s="13" t="s">
        <v>244</v>
      </c>
      <c r="B2" s="15" t="s">
        <v>245</v>
      </c>
      <c r="C2" s="4">
        <f>C3+C19</f>
        <v>215860.02</v>
      </c>
      <c r="D2" s="4">
        <f>D3+D19</f>
        <v>176104.08</v>
      </c>
      <c r="E2" s="4">
        <f t="shared" ref="E2:E34" si="0">D2-C2</f>
        <v>-39755.94</v>
      </c>
      <c r="F2" s="5">
        <f t="shared" ref="F2:F34" si="1">IFERROR(E2/C2,0)</f>
        <v>-0.1842</v>
      </c>
      <c r="G2" s="2">
        <v>0</v>
      </c>
    </row>
    <row r="3" spans="1:7" x14ac:dyDescent="0.25">
      <c r="A3" s="13" t="s">
        <v>246</v>
      </c>
      <c r="B3" s="15" t="s">
        <v>247</v>
      </c>
      <c r="C3" s="4">
        <f>C4+C11+C18</f>
        <v>0</v>
      </c>
      <c r="D3" s="4">
        <f>D4+D11+D18</f>
        <v>0</v>
      </c>
      <c r="E3" s="4">
        <f t="shared" si="0"/>
        <v>0</v>
      </c>
      <c r="F3" s="5">
        <f t="shared" si="1"/>
        <v>0</v>
      </c>
      <c r="G3" s="2">
        <v>0</v>
      </c>
    </row>
    <row r="4" spans="1:7" x14ac:dyDescent="0.25">
      <c r="A4" s="13" t="s">
        <v>248</v>
      </c>
      <c r="B4" s="15" t="s">
        <v>249</v>
      </c>
      <c r="C4" s="4">
        <f>SUM(C5:C10)</f>
        <v>0</v>
      </c>
      <c r="D4" s="4">
        <f>SUM(D5:D10)</f>
        <v>0</v>
      </c>
      <c r="E4" s="4">
        <f t="shared" si="0"/>
        <v>0</v>
      </c>
      <c r="F4" s="5">
        <f t="shared" si="1"/>
        <v>0</v>
      </c>
      <c r="G4" s="2">
        <v>0</v>
      </c>
    </row>
    <row r="5" spans="1:7" x14ac:dyDescent="0.25">
      <c r="A5" s="18" t="s">
        <v>250</v>
      </c>
      <c r="B5" s="19" t="s">
        <v>251</v>
      </c>
      <c r="C5" s="4">
        <f>VLOOKUP(A5,FM!$A:$B,2,FALSE)</f>
        <v>0</v>
      </c>
      <c r="D5" s="7">
        <v>0</v>
      </c>
      <c r="E5" s="4">
        <f t="shared" si="0"/>
        <v>0</v>
      </c>
      <c r="F5" s="5">
        <f t="shared" si="1"/>
        <v>0</v>
      </c>
      <c r="G5" s="2">
        <v>1</v>
      </c>
    </row>
    <row r="6" spans="1:7" x14ac:dyDescent="0.25">
      <c r="A6" s="18" t="s">
        <v>252</v>
      </c>
      <c r="B6" s="19" t="s">
        <v>253</v>
      </c>
      <c r="C6" s="4">
        <f>VLOOKUP(A6,FM!$A:$B,2,FALSE)</f>
        <v>0</v>
      </c>
      <c r="D6" s="7">
        <v>0</v>
      </c>
      <c r="E6" s="4">
        <f t="shared" si="0"/>
        <v>0</v>
      </c>
      <c r="F6" s="5">
        <f t="shared" si="1"/>
        <v>0</v>
      </c>
      <c r="G6" s="2">
        <v>1</v>
      </c>
    </row>
    <row r="7" spans="1:7" x14ac:dyDescent="0.25">
      <c r="A7" s="18" t="s">
        <v>254</v>
      </c>
      <c r="B7" s="19" t="s">
        <v>255</v>
      </c>
      <c r="C7" s="4">
        <f>VLOOKUP(A7,FM!$A:$B,2,FALSE)</f>
        <v>0</v>
      </c>
      <c r="D7" s="7">
        <v>0</v>
      </c>
      <c r="E7" s="4">
        <f t="shared" si="0"/>
        <v>0</v>
      </c>
      <c r="F7" s="5">
        <f t="shared" si="1"/>
        <v>0</v>
      </c>
      <c r="G7" s="2">
        <v>1</v>
      </c>
    </row>
    <row r="8" spans="1:7" x14ac:dyDescent="0.25">
      <c r="A8" s="18" t="s">
        <v>256</v>
      </c>
      <c r="B8" s="19" t="s">
        <v>257</v>
      </c>
      <c r="C8" s="4">
        <f>VLOOKUP(A8,FM!$A:$B,2,FALSE)</f>
        <v>0</v>
      </c>
      <c r="D8" s="7">
        <v>0</v>
      </c>
      <c r="E8" s="4">
        <f t="shared" si="0"/>
        <v>0</v>
      </c>
      <c r="F8" s="5">
        <f t="shared" si="1"/>
        <v>0</v>
      </c>
      <c r="G8" s="2">
        <v>1</v>
      </c>
    </row>
    <row r="9" spans="1:7" x14ac:dyDescent="0.25">
      <c r="A9" s="18" t="s">
        <v>258</v>
      </c>
      <c r="B9" s="19" t="s">
        <v>259</v>
      </c>
      <c r="C9" s="4">
        <f>VLOOKUP(A9,FM!$A:$B,2,FALSE)</f>
        <v>0</v>
      </c>
      <c r="D9" s="7">
        <v>0</v>
      </c>
      <c r="E9" s="4">
        <f t="shared" si="0"/>
        <v>0</v>
      </c>
      <c r="F9" s="5">
        <f t="shared" si="1"/>
        <v>0</v>
      </c>
      <c r="G9" s="2">
        <v>1</v>
      </c>
    </row>
    <row r="10" spans="1:7" x14ac:dyDescent="0.25">
      <c r="A10" s="18" t="s">
        <v>260</v>
      </c>
      <c r="B10" s="19" t="s">
        <v>261</v>
      </c>
      <c r="C10" s="4">
        <f>VLOOKUP(A10,FM!$A:$B,2,FALSE)</f>
        <v>0</v>
      </c>
      <c r="D10" s="7">
        <v>0</v>
      </c>
      <c r="E10" s="4">
        <f t="shared" si="0"/>
        <v>0</v>
      </c>
      <c r="F10" s="5">
        <f t="shared" si="1"/>
        <v>0</v>
      </c>
      <c r="G10" s="2">
        <v>1</v>
      </c>
    </row>
    <row r="11" spans="1:7" x14ac:dyDescent="0.25">
      <c r="A11" s="13" t="s">
        <v>262</v>
      </c>
      <c r="B11" s="15" t="s">
        <v>263</v>
      </c>
      <c r="C11" s="4">
        <f>SUM(C12:C17)</f>
        <v>0</v>
      </c>
      <c r="D11" s="6">
        <f>SUM(D12:D17)</f>
        <v>0</v>
      </c>
      <c r="E11" s="4">
        <f t="shared" si="0"/>
        <v>0</v>
      </c>
      <c r="F11" s="5">
        <f t="shared" si="1"/>
        <v>0</v>
      </c>
      <c r="G11" s="2">
        <v>0</v>
      </c>
    </row>
    <row r="12" spans="1:7" x14ac:dyDescent="0.25">
      <c r="A12" s="18" t="s">
        <v>264</v>
      </c>
      <c r="B12" s="19" t="s">
        <v>265</v>
      </c>
      <c r="C12" s="4">
        <f>VLOOKUP(A12,FM!$A:$B,2,FALSE)</f>
        <v>0</v>
      </c>
      <c r="D12" s="7">
        <v>0</v>
      </c>
      <c r="E12" s="4">
        <f t="shared" si="0"/>
        <v>0</v>
      </c>
      <c r="F12" s="5">
        <f t="shared" si="1"/>
        <v>0</v>
      </c>
      <c r="G12" s="2">
        <v>1</v>
      </c>
    </row>
    <row r="13" spans="1:7" x14ac:dyDescent="0.25">
      <c r="A13" s="18" t="s">
        <v>266</v>
      </c>
      <c r="B13" s="19" t="s">
        <v>267</v>
      </c>
      <c r="C13" s="4">
        <f>VLOOKUP(A13,FM!$A:$B,2,FALSE)</f>
        <v>0</v>
      </c>
      <c r="D13" s="7">
        <v>0</v>
      </c>
      <c r="E13" s="4">
        <f t="shared" si="0"/>
        <v>0</v>
      </c>
      <c r="F13" s="5">
        <f t="shared" si="1"/>
        <v>0</v>
      </c>
      <c r="G13" s="2">
        <v>1</v>
      </c>
    </row>
    <row r="14" spans="1:7" x14ac:dyDescent="0.25">
      <c r="A14" s="18" t="s">
        <v>268</v>
      </c>
      <c r="B14" s="19" t="s">
        <v>269</v>
      </c>
      <c r="C14" s="4">
        <f>VLOOKUP(A14,FM!$A:$B,2,FALSE)</f>
        <v>0</v>
      </c>
      <c r="D14" s="7">
        <v>0</v>
      </c>
      <c r="E14" s="4">
        <f t="shared" si="0"/>
        <v>0</v>
      </c>
      <c r="F14" s="5">
        <f t="shared" si="1"/>
        <v>0</v>
      </c>
      <c r="G14" s="2">
        <v>1</v>
      </c>
    </row>
    <row r="15" spans="1:7" x14ac:dyDescent="0.25">
      <c r="A15" s="18" t="s">
        <v>270</v>
      </c>
      <c r="B15" s="19" t="s">
        <v>271</v>
      </c>
      <c r="C15" s="4">
        <f>VLOOKUP(A15,FM!$A:$B,2,FALSE)</f>
        <v>0</v>
      </c>
      <c r="D15" s="7">
        <v>0</v>
      </c>
      <c r="E15" s="4">
        <f t="shared" si="0"/>
        <v>0</v>
      </c>
      <c r="F15" s="5">
        <f t="shared" si="1"/>
        <v>0</v>
      </c>
      <c r="G15" s="2">
        <v>1</v>
      </c>
    </row>
    <row r="16" spans="1:7" x14ac:dyDescent="0.25">
      <c r="A16" s="18" t="s">
        <v>272</v>
      </c>
      <c r="B16" s="19" t="s">
        <v>273</v>
      </c>
      <c r="C16" s="4">
        <f>VLOOKUP(A16,FM!$A:$B,2,FALSE)</f>
        <v>0</v>
      </c>
      <c r="D16" s="7">
        <v>0</v>
      </c>
      <c r="E16" s="4">
        <f t="shared" si="0"/>
        <v>0</v>
      </c>
      <c r="F16" s="5">
        <f t="shared" si="1"/>
        <v>0</v>
      </c>
      <c r="G16" s="2">
        <v>1</v>
      </c>
    </row>
    <row r="17" spans="1:7" x14ac:dyDescent="0.25">
      <c r="A17" s="18" t="s">
        <v>274</v>
      </c>
      <c r="B17" s="19" t="s">
        <v>275</v>
      </c>
      <c r="C17" s="4">
        <f>VLOOKUP(A17,FM!$A:$B,2,FALSE)</f>
        <v>0</v>
      </c>
      <c r="D17" s="7">
        <v>0</v>
      </c>
      <c r="E17" s="4">
        <f t="shared" si="0"/>
        <v>0</v>
      </c>
      <c r="F17" s="5">
        <f t="shared" si="1"/>
        <v>0</v>
      </c>
      <c r="G17" s="2">
        <v>1</v>
      </c>
    </row>
    <row r="18" spans="1:7" x14ac:dyDescent="0.25">
      <c r="A18" s="13" t="s">
        <v>276</v>
      </c>
      <c r="B18" s="15" t="s">
        <v>277</v>
      </c>
      <c r="C18" s="4">
        <f>VLOOKUP(A18,FM!$A:$B,2,FALSE)</f>
        <v>0</v>
      </c>
      <c r="D18" s="7">
        <v>0</v>
      </c>
      <c r="E18" s="4">
        <f t="shared" si="0"/>
        <v>0</v>
      </c>
      <c r="F18" s="5">
        <f t="shared" si="1"/>
        <v>0</v>
      </c>
      <c r="G18" s="2">
        <v>1</v>
      </c>
    </row>
    <row r="19" spans="1:7" x14ac:dyDescent="0.25">
      <c r="A19" s="13" t="s">
        <v>278</v>
      </c>
      <c r="B19" s="15" t="s">
        <v>279</v>
      </c>
      <c r="C19" s="4">
        <f>C20+C27+C34</f>
        <v>215860.02</v>
      </c>
      <c r="D19" s="6">
        <f>D20+D27+D34</f>
        <v>176104.08</v>
      </c>
      <c r="E19" s="4">
        <f t="shared" si="0"/>
        <v>-39755.94</v>
      </c>
      <c r="F19" s="5">
        <f t="shared" si="1"/>
        <v>-0.1842</v>
      </c>
      <c r="G19" s="2">
        <v>0</v>
      </c>
    </row>
    <row r="20" spans="1:7" x14ac:dyDescent="0.25">
      <c r="A20" s="13" t="s">
        <v>280</v>
      </c>
      <c r="B20" s="15" t="s">
        <v>281</v>
      </c>
      <c r="C20" s="4">
        <f>SUM(C21:C26)</f>
        <v>215860.02</v>
      </c>
      <c r="D20" s="6">
        <f>SUM(D21:D26)</f>
        <v>176104.08</v>
      </c>
      <c r="E20" s="4">
        <f t="shared" si="0"/>
        <v>-39755.94</v>
      </c>
      <c r="F20" s="5">
        <f t="shared" si="1"/>
        <v>-0.1842</v>
      </c>
      <c r="G20" s="2">
        <v>0</v>
      </c>
    </row>
    <row r="21" spans="1:7" x14ac:dyDescent="0.25">
      <c r="A21" s="18" t="s">
        <v>282</v>
      </c>
      <c r="B21" s="19" t="s">
        <v>283</v>
      </c>
      <c r="C21" s="4">
        <f>VLOOKUP(A21,FM!$A:$B,2,FALSE)</f>
        <v>122929.63</v>
      </c>
      <c r="D21" s="7">
        <f>+(176104.08-9016.24-D22-D23)/127*100-0.34</f>
        <v>105269.57</v>
      </c>
      <c r="E21" s="4">
        <f t="shared" si="0"/>
        <v>-17660.060000000001</v>
      </c>
      <c r="F21" s="5">
        <f t="shared" si="1"/>
        <v>-0.14369999999999999</v>
      </c>
      <c r="G21" s="2">
        <v>1</v>
      </c>
    </row>
    <row r="22" spans="1:7" x14ac:dyDescent="0.25">
      <c r="A22" s="18" t="s">
        <v>284</v>
      </c>
      <c r="B22" s="19" t="s">
        <v>285</v>
      </c>
      <c r="C22" s="4">
        <f>VLOOKUP(A22,FM!$A:$B,2,FALSE)</f>
        <v>35949.949999999997</v>
      </c>
      <c r="D22" s="7">
        <f>25309.22+0.82</f>
        <v>25310.04</v>
      </c>
      <c r="E22" s="4">
        <f t="shared" si="0"/>
        <v>-10639.91</v>
      </c>
      <c r="F22" s="5">
        <f t="shared" si="1"/>
        <v>-0.29599999999999999</v>
      </c>
      <c r="G22" s="2">
        <v>1</v>
      </c>
    </row>
    <row r="23" spans="1:7" x14ac:dyDescent="0.25">
      <c r="A23" s="18" t="s">
        <v>286</v>
      </c>
      <c r="B23" s="19" t="s">
        <v>287</v>
      </c>
      <c r="C23" s="4">
        <f>VLOOKUP(A23,FM!$A:$B,2,FALSE)</f>
        <v>11088.94</v>
      </c>
      <c r="D23" s="7">
        <f>8084.25+0.77</f>
        <v>8085.02</v>
      </c>
      <c r="E23" s="4">
        <f t="shared" si="0"/>
        <v>-3003.92</v>
      </c>
      <c r="F23" s="5">
        <f t="shared" si="1"/>
        <v>-0.27089999999999997</v>
      </c>
      <c r="G23" s="2">
        <v>1</v>
      </c>
    </row>
    <row r="24" spans="1:7" x14ac:dyDescent="0.25">
      <c r="A24" s="18" t="s">
        <v>288</v>
      </c>
      <c r="B24" s="19" t="s">
        <v>289</v>
      </c>
      <c r="C24" s="4">
        <f>VLOOKUP(A24,FM!$A:$B,2,FALSE)</f>
        <v>0</v>
      </c>
      <c r="D24" s="7">
        <v>0</v>
      </c>
      <c r="E24" s="4">
        <f t="shared" si="0"/>
        <v>0</v>
      </c>
      <c r="F24" s="5">
        <f t="shared" si="1"/>
        <v>0</v>
      </c>
      <c r="G24" s="2">
        <v>1</v>
      </c>
    </row>
    <row r="25" spans="1:7" x14ac:dyDescent="0.25">
      <c r="A25" s="18" t="s">
        <v>290</v>
      </c>
      <c r="B25" s="19" t="s">
        <v>291</v>
      </c>
      <c r="C25" s="4">
        <f>VLOOKUP(A25,FM!$A:$B,2,FALSE)</f>
        <v>45891.5</v>
      </c>
      <c r="D25" s="7">
        <f>+(D21+D22+D23)*0.27</f>
        <v>37439.449999999997</v>
      </c>
      <c r="E25" s="4">
        <f t="shared" si="0"/>
        <v>-8452.0499999999993</v>
      </c>
      <c r="F25" s="5">
        <f t="shared" si="1"/>
        <v>-0.1842</v>
      </c>
      <c r="G25" s="2">
        <v>1</v>
      </c>
    </row>
    <row r="26" spans="1:7" x14ac:dyDescent="0.25">
      <c r="A26" s="18" t="s">
        <v>292</v>
      </c>
      <c r="B26" s="19" t="s">
        <v>293</v>
      </c>
      <c r="C26" s="4">
        <f>VLOOKUP(A26,FM!$A:$B,2,FALSE)</f>
        <v>0</v>
      </c>
      <c r="D26" s="7">
        <v>0</v>
      </c>
      <c r="E26" s="4">
        <f t="shared" si="0"/>
        <v>0</v>
      </c>
      <c r="F26" s="5">
        <f t="shared" si="1"/>
        <v>0</v>
      </c>
      <c r="G26" s="2">
        <v>1</v>
      </c>
    </row>
    <row r="27" spans="1:7" x14ac:dyDescent="0.25">
      <c r="A27" s="13" t="s">
        <v>294</v>
      </c>
      <c r="B27" s="15" t="s">
        <v>295</v>
      </c>
      <c r="C27" s="4">
        <f>SUM(C28:C33)</f>
        <v>0</v>
      </c>
      <c r="D27" s="6">
        <f>SUM(D28:D33)</f>
        <v>0</v>
      </c>
      <c r="E27" s="4">
        <f t="shared" si="0"/>
        <v>0</v>
      </c>
      <c r="F27" s="5">
        <f t="shared" si="1"/>
        <v>0</v>
      </c>
      <c r="G27" s="2">
        <v>0</v>
      </c>
    </row>
    <row r="28" spans="1:7" x14ac:dyDescent="0.25">
      <c r="A28" s="18" t="s">
        <v>296</v>
      </c>
      <c r="B28" s="19" t="s">
        <v>297</v>
      </c>
      <c r="C28" s="4">
        <f>VLOOKUP(A28,FM!$A:$B,2,FALSE)</f>
        <v>0</v>
      </c>
      <c r="D28" s="7">
        <v>0</v>
      </c>
      <c r="E28" s="4">
        <f t="shared" si="0"/>
        <v>0</v>
      </c>
      <c r="F28" s="5">
        <f t="shared" si="1"/>
        <v>0</v>
      </c>
      <c r="G28" s="2">
        <v>1</v>
      </c>
    </row>
    <row r="29" spans="1:7" x14ac:dyDescent="0.25">
      <c r="A29" s="18" t="s">
        <v>298</v>
      </c>
      <c r="B29" s="19" t="s">
        <v>299</v>
      </c>
      <c r="C29" s="4">
        <f>VLOOKUP(A29,FM!$A:$B,2,FALSE)</f>
        <v>0</v>
      </c>
      <c r="D29" s="7">
        <v>0</v>
      </c>
      <c r="E29" s="4">
        <f t="shared" si="0"/>
        <v>0</v>
      </c>
      <c r="F29" s="5">
        <f t="shared" si="1"/>
        <v>0</v>
      </c>
      <c r="G29" s="2">
        <v>1</v>
      </c>
    </row>
    <row r="30" spans="1:7" x14ac:dyDescent="0.25">
      <c r="A30" s="18" t="s">
        <v>300</v>
      </c>
      <c r="B30" s="19" t="s">
        <v>301</v>
      </c>
      <c r="C30" s="4">
        <f>VLOOKUP(A30,FM!$A:$B,2,FALSE)</f>
        <v>0</v>
      </c>
      <c r="D30" s="7">
        <v>0</v>
      </c>
      <c r="E30" s="4">
        <f t="shared" si="0"/>
        <v>0</v>
      </c>
      <c r="F30" s="5">
        <f t="shared" si="1"/>
        <v>0</v>
      </c>
      <c r="G30" s="2">
        <v>1</v>
      </c>
    </row>
    <row r="31" spans="1:7" x14ac:dyDescent="0.25">
      <c r="A31" s="18" t="s">
        <v>302</v>
      </c>
      <c r="B31" s="19" t="s">
        <v>303</v>
      </c>
      <c r="C31" s="4">
        <f>VLOOKUP(A31,FM!$A:$B,2,FALSE)</f>
        <v>0</v>
      </c>
      <c r="D31" s="7">
        <v>0</v>
      </c>
      <c r="E31" s="4">
        <f t="shared" si="0"/>
        <v>0</v>
      </c>
      <c r="F31" s="5">
        <f t="shared" si="1"/>
        <v>0</v>
      </c>
      <c r="G31" s="2">
        <v>1</v>
      </c>
    </row>
    <row r="32" spans="1:7" x14ac:dyDescent="0.25">
      <c r="A32" s="18" t="s">
        <v>304</v>
      </c>
      <c r="B32" s="19" t="s">
        <v>305</v>
      </c>
      <c r="C32" s="4">
        <f>VLOOKUP(A32,FM!$A:$B,2,FALSE)</f>
        <v>0</v>
      </c>
      <c r="D32" s="7">
        <v>0</v>
      </c>
      <c r="E32" s="4">
        <f t="shared" si="0"/>
        <v>0</v>
      </c>
      <c r="F32" s="5">
        <f t="shared" si="1"/>
        <v>0</v>
      </c>
      <c r="G32" s="2">
        <v>1</v>
      </c>
    </row>
    <row r="33" spans="1:7" x14ac:dyDescent="0.25">
      <c r="A33" s="18" t="s">
        <v>306</v>
      </c>
      <c r="B33" s="19" t="s">
        <v>307</v>
      </c>
      <c r="C33" s="4">
        <f>VLOOKUP(A33,FM!$A:$B,2,FALSE)</f>
        <v>0</v>
      </c>
      <c r="D33" s="7">
        <v>0</v>
      </c>
      <c r="E33" s="4">
        <f t="shared" si="0"/>
        <v>0</v>
      </c>
      <c r="F33" s="5">
        <f t="shared" si="1"/>
        <v>0</v>
      </c>
      <c r="G33" s="2">
        <v>1</v>
      </c>
    </row>
    <row r="34" spans="1:7" x14ac:dyDescent="0.25">
      <c r="A34" s="13" t="s">
        <v>308</v>
      </c>
      <c r="B34" s="15" t="s">
        <v>309</v>
      </c>
      <c r="C34" s="4">
        <f>VLOOKUP(A34,FM!$A:$B,2,FALSE)</f>
        <v>0</v>
      </c>
      <c r="D34" s="7">
        <v>0</v>
      </c>
      <c r="E34" s="4">
        <f t="shared" si="0"/>
        <v>0</v>
      </c>
      <c r="F34" s="5">
        <f t="shared" si="1"/>
        <v>0</v>
      </c>
      <c r="G34" s="2">
        <v>1</v>
      </c>
    </row>
  </sheetData>
  <sheetProtection algorithmName="SHA-512" hashValue="9KUfdXQ5F4utv1PTqoHBh95h0wCO7KjPS6oahvKiK7IUM+Xz8Bm9W8UFCtWxrzhYX3hH4C8oBS/hmhKQQn8mxA==" saltValue="nkZKfAht/Tf9IyxHxN3z+A==" spinCount="100000" sheet="1" formatColumns="0" formatRows="0"/>
  <pageMargins left="0.7" right="0.7" top="0.75" bottom="0.75" header="0.3" footer="0.3"/>
  <pageSetup paperSize="9" scale="70" orientation="portrait" horizontalDpi="30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9">
    <tabColor rgb="FFFFC000"/>
  </sheetPr>
  <dimension ref="A1:H33"/>
  <sheetViews>
    <sheetView workbookViewId="0">
      <selection activeCell="K8" sqref="K8"/>
    </sheetView>
  </sheetViews>
  <sheetFormatPr defaultRowHeight="15" x14ac:dyDescent="0.25"/>
  <cols>
    <col min="1" max="1" width="18.85546875" bestFit="1" customWidth="1"/>
    <col min="2" max="2" width="18.28515625" bestFit="1" customWidth="1"/>
    <col min="4" max="4" width="18.5703125" bestFit="1" customWidth="1"/>
    <col min="5" max="5" width="41.5703125" bestFit="1" customWidth="1"/>
    <col min="7" max="7" width="11.5703125" bestFit="1" customWidth="1"/>
  </cols>
  <sheetData>
    <row r="1" spans="1:8" x14ac:dyDescent="0.25">
      <c r="A1" s="21"/>
      <c r="G1" s="21"/>
    </row>
    <row r="2" spans="1:8" x14ac:dyDescent="0.25">
      <c r="A2" s="22" t="s">
        <v>310</v>
      </c>
      <c r="B2" s="22" t="s">
        <v>311</v>
      </c>
      <c r="D2" s="22" t="s">
        <v>312</v>
      </c>
      <c r="E2" s="22" t="s">
        <v>313</v>
      </c>
      <c r="G2" s="22" t="s">
        <v>314</v>
      </c>
      <c r="H2" s="22"/>
    </row>
    <row r="3" spans="1:8" x14ac:dyDescent="0.25">
      <c r="A3" t="s">
        <v>315</v>
      </c>
      <c r="B3" t="s">
        <v>316</v>
      </c>
      <c r="D3" s="23" t="s">
        <v>317</v>
      </c>
      <c r="E3" t="s">
        <v>318</v>
      </c>
      <c r="G3">
        <v>2020</v>
      </c>
    </row>
    <row r="4" spans="1:8" x14ac:dyDescent="0.25">
      <c r="A4" t="s">
        <v>319</v>
      </c>
      <c r="B4" t="s">
        <v>320</v>
      </c>
      <c r="D4" s="23" t="s">
        <v>321</v>
      </c>
      <c r="E4" t="s">
        <v>322</v>
      </c>
      <c r="G4">
        <v>2021</v>
      </c>
    </row>
    <row r="5" spans="1:8" x14ac:dyDescent="0.25">
      <c r="A5" t="s">
        <v>323</v>
      </c>
      <c r="B5" t="s">
        <v>324</v>
      </c>
      <c r="D5" s="23" t="s">
        <v>325</v>
      </c>
      <c r="E5" t="s">
        <v>326</v>
      </c>
      <c r="G5">
        <v>2022</v>
      </c>
    </row>
    <row r="6" spans="1:8" x14ac:dyDescent="0.25">
      <c r="A6" t="s">
        <v>327</v>
      </c>
      <c r="B6" t="s">
        <v>328</v>
      </c>
      <c r="D6" s="23" t="s">
        <v>329</v>
      </c>
      <c r="E6" t="s">
        <v>330</v>
      </c>
      <c r="G6">
        <v>2023</v>
      </c>
    </row>
    <row r="7" spans="1:8" x14ac:dyDescent="0.25">
      <c r="A7" t="s">
        <v>331</v>
      </c>
      <c r="B7" t="s">
        <v>332</v>
      </c>
      <c r="D7" s="23" t="s">
        <v>333</v>
      </c>
      <c r="E7" t="s">
        <v>334</v>
      </c>
      <c r="G7">
        <v>2024</v>
      </c>
    </row>
    <row r="8" spans="1:8" x14ac:dyDescent="0.25">
      <c r="A8" t="s">
        <v>335</v>
      </c>
      <c r="B8" t="s">
        <v>336</v>
      </c>
      <c r="D8" s="23" t="s">
        <v>337</v>
      </c>
      <c r="E8" t="s">
        <v>338</v>
      </c>
      <c r="G8">
        <v>2025</v>
      </c>
    </row>
    <row r="9" spans="1:8" x14ac:dyDescent="0.25">
      <c r="A9" t="s">
        <v>339</v>
      </c>
      <c r="B9" t="s">
        <v>340</v>
      </c>
      <c r="D9" s="23" t="s">
        <v>341</v>
      </c>
      <c r="E9" t="s">
        <v>342</v>
      </c>
      <c r="G9">
        <v>2026</v>
      </c>
    </row>
    <row r="10" spans="1:8" x14ac:dyDescent="0.25">
      <c r="A10" t="s">
        <v>343</v>
      </c>
      <c r="B10" t="s">
        <v>344</v>
      </c>
      <c r="D10" s="23" t="s">
        <v>345</v>
      </c>
      <c r="E10" t="s">
        <v>346</v>
      </c>
      <c r="G10">
        <v>2027</v>
      </c>
    </row>
    <row r="11" spans="1:8" x14ac:dyDescent="0.25">
      <c r="A11" t="s">
        <v>347</v>
      </c>
      <c r="B11" t="s">
        <v>348</v>
      </c>
      <c r="D11" s="23" t="s">
        <v>349</v>
      </c>
      <c r="E11" t="s">
        <v>350</v>
      </c>
      <c r="G11">
        <v>2028</v>
      </c>
    </row>
    <row r="12" spans="1:8" x14ac:dyDescent="0.25">
      <c r="A12" t="s">
        <v>351</v>
      </c>
      <c r="B12" t="s">
        <v>352</v>
      </c>
      <c r="D12" s="23" t="s">
        <v>353</v>
      </c>
      <c r="E12" t="s">
        <v>354</v>
      </c>
      <c r="G12">
        <v>2029</v>
      </c>
    </row>
    <row r="13" spans="1:8" x14ac:dyDescent="0.25">
      <c r="A13" t="s">
        <v>355</v>
      </c>
      <c r="B13" t="s">
        <v>356</v>
      </c>
      <c r="D13" s="23" t="s">
        <v>357</v>
      </c>
      <c r="E13" t="s">
        <v>358</v>
      </c>
      <c r="G13">
        <v>2030</v>
      </c>
    </row>
    <row r="14" spans="1:8" x14ac:dyDescent="0.25">
      <c r="A14" t="s">
        <v>359</v>
      </c>
      <c r="B14" t="s">
        <v>360</v>
      </c>
      <c r="D14" s="23" t="s">
        <v>361</v>
      </c>
      <c r="E14" t="s">
        <v>362</v>
      </c>
      <c r="G14">
        <v>2031</v>
      </c>
    </row>
    <row r="15" spans="1:8" x14ac:dyDescent="0.25">
      <c r="A15" t="s">
        <v>363</v>
      </c>
      <c r="B15" t="s">
        <v>364</v>
      </c>
      <c r="D15" s="23" t="s">
        <v>365</v>
      </c>
      <c r="E15" t="s">
        <v>366</v>
      </c>
      <c r="G15">
        <v>2032</v>
      </c>
    </row>
    <row r="16" spans="1:8" x14ac:dyDescent="0.25">
      <c r="A16" t="s">
        <v>367</v>
      </c>
      <c r="B16" t="s">
        <v>368</v>
      </c>
      <c r="D16" s="23" t="s">
        <v>369</v>
      </c>
      <c r="E16" t="s">
        <v>370</v>
      </c>
      <c r="G16">
        <v>2033</v>
      </c>
    </row>
    <row r="17" spans="1:7" x14ac:dyDescent="0.25">
      <c r="A17" t="s">
        <v>371</v>
      </c>
      <c r="B17" t="s">
        <v>372</v>
      </c>
      <c r="D17" s="23" t="s">
        <v>373</v>
      </c>
      <c r="E17" t="s">
        <v>374</v>
      </c>
      <c r="G17">
        <v>2034</v>
      </c>
    </row>
    <row r="18" spans="1:7" x14ac:dyDescent="0.25">
      <c r="A18" t="s">
        <v>375</v>
      </c>
      <c r="B18" t="s">
        <v>376</v>
      </c>
      <c r="D18" s="23" t="s">
        <v>377</v>
      </c>
      <c r="E18" t="s">
        <v>378</v>
      </c>
      <c r="G18">
        <v>2035</v>
      </c>
    </row>
    <row r="19" spans="1:7" x14ac:dyDescent="0.25">
      <c r="A19" t="s">
        <v>379</v>
      </c>
      <c r="B19" t="s">
        <v>380</v>
      </c>
      <c r="D19" s="23" t="s">
        <v>381</v>
      </c>
      <c r="E19" t="s">
        <v>382</v>
      </c>
      <c r="G19">
        <v>2036</v>
      </c>
    </row>
    <row r="20" spans="1:7" x14ac:dyDescent="0.25">
      <c r="A20" t="s">
        <v>383</v>
      </c>
      <c r="B20" t="s">
        <v>384</v>
      </c>
      <c r="D20" s="23" t="s">
        <v>385</v>
      </c>
      <c r="E20" t="s">
        <v>386</v>
      </c>
      <c r="G20">
        <v>2037</v>
      </c>
    </row>
    <row r="21" spans="1:7" x14ac:dyDescent="0.25">
      <c r="A21" t="s">
        <v>387</v>
      </c>
      <c r="B21" t="s">
        <v>388</v>
      </c>
      <c r="D21" s="23" t="s">
        <v>389</v>
      </c>
      <c r="E21" t="s">
        <v>390</v>
      </c>
      <c r="G21">
        <v>2038</v>
      </c>
    </row>
    <row r="22" spans="1:7" x14ac:dyDescent="0.25">
      <c r="G22">
        <v>2039</v>
      </c>
    </row>
    <row r="23" spans="1:7" x14ac:dyDescent="0.25">
      <c r="G23">
        <v>2040</v>
      </c>
    </row>
    <row r="24" spans="1:7" x14ac:dyDescent="0.25">
      <c r="G24">
        <v>2041</v>
      </c>
    </row>
    <row r="25" spans="1:7" x14ac:dyDescent="0.25">
      <c r="G25">
        <v>2042</v>
      </c>
    </row>
    <row r="26" spans="1:7" x14ac:dyDescent="0.25">
      <c r="G26">
        <v>2043</v>
      </c>
    </row>
    <row r="27" spans="1:7" x14ac:dyDescent="0.25">
      <c r="G27">
        <v>2044</v>
      </c>
    </row>
    <row r="28" spans="1:7" x14ac:dyDescent="0.25">
      <c r="G28">
        <v>2045</v>
      </c>
    </row>
    <row r="29" spans="1:7" x14ac:dyDescent="0.25">
      <c r="G29">
        <v>2046</v>
      </c>
    </row>
    <row r="30" spans="1:7" x14ac:dyDescent="0.25">
      <c r="G30">
        <v>2047</v>
      </c>
    </row>
    <row r="31" spans="1:7" x14ac:dyDescent="0.25">
      <c r="G31">
        <v>2048</v>
      </c>
    </row>
    <row r="32" spans="1:7" x14ac:dyDescent="0.25">
      <c r="G32">
        <v>2049</v>
      </c>
    </row>
    <row r="33" spans="7:7" x14ac:dyDescent="0.25">
      <c r="G33">
        <v>2050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6">
    <tabColor rgb="FFFFC000"/>
  </sheetPr>
  <dimension ref="A1:E42"/>
  <sheetViews>
    <sheetView topLeftCell="A4" workbookViewId="0">
      <selection activeCell="K20" sqref="K20"/>
    </sheetView>
  </sheetViews>
  <sheetFormatPr defaultRowHeight="15" x14ac:dyDescent="0.25"/>
  <cols>
    <col min="1" max="1" width="17.7109375" customWidth="1"/>
    <col min="2" max="2" width="23.7109375" bestFit="1" customWidth="1"/>
    <col min="3" max="3" width="18.42578125" bestFit="1" customWidth="1"/>
    <col min="4" max="4" width="7.28515625" bestFit="1" customWidth="1"/>
    <col min="5" max="5" width="18.7109375" bestFit="1" customWidth="1"/>
  </cols>
  <sheetData>
    <row r="1" spans="1:5" x14ac:dyDescent="0.25">
      <c r="A1" s="25" t="s">
        <v>391</v>
      </c>
      <c r="B1" s="25" t="s">
        <v>392</v>
      </c>
      <c r="C1" s="25" t="s">
        <v>393</v>
      </c>
      <c r="D1" s="26" t="s">
        <v>394</v>
      </c>
      <c r="E1" s="25" t="s">
        <v>395</v>
      </c>
    </row>
    <row r="2" spans="1:5" x14ac:dyDescent="0.25">
      <c r="A2" s="27" t="s">
        <v>12</v>
      </c>
      <c r="B2" s="28"/>
      <c r="C2" s="29">
        <f>'Ruolo Sanitario'!D2</f>
        <v>700187.25</v>
      </c>
      <c r="D2" s="30" t="s">
        <v>396</v>
      </c>
      <c r="E2" s="31" t="s">
        <v>397</v>
      </c>
    </row>
    <row r="3" spans="1:5" x14ac:dyDescent="0.25">
      <c r="A3" s="27" t="s">
        <v>14</v>
      </c>
      <c r="B3" s="30"/>
      <c r="C3" s="29">
        <f>'Ruolo Sanitario'!D3</f>
        <v>26804.39</v>
      </c>
      <c r="D3" s="30" t="s">
        <v>396</v>
      </c>
      <c r="E3" s="31" t="s">
        <v>397</v>
      </c>
    </row>
    <row r="4" spans="1:5" x14ac:dyDescent="0.25">
      <c r="A4" s="27" t="s">
        <v>16</v>
      </c>
      <c r="B4" s="30"/>
      <c r="C4" s="29">
        <f>'Ruolo Sanitario'!D4</f>
        <v>26804.39</v>
      </c>
      <c r="D4" s="30" t="s">
        <v>396</v>
      </c>
      <c r="E4" s="31" t="s">
        <v>397</v>
      </c>
    </row>
    <row r="5" spans="1:5" x14ac:dyDescent="0.25">
      <c r="A5" s="27" t="s">
        <v>18</v>
      </c>
      <c r="B5" s="30"/>
      <c r="C5" s="29">
        <f>'Ruolo Sanitario'!D5</f>
        <v>26804.39</v>
      </c>
      <c r="D5" s="30" t="s">
        <v>396</v>
      </c>
      <c r="E5" s="31" t="s">
        <v>397</v>
      </c>
    </row>
    <row r="6" spans="1:5" x14ac:dyDescent="0.25">
      <c r="A6" s="27" t="s">
        <v>32</v>
      </c>
      <c r="B6" s="30"/>
      <c r="C6" s="29">
        <f>'Ruolo Sanitario'!D12</f>
        <v>0</v>
      </c>
      <c r="D6" s="30" t="s">
        <v>396</v>
      </c>
      <c r="E6" s="31" t="s">
        <v>397</v>
      </c>
    </row>
    <row r="7" spans="1:5" x14ac:dyDescent="0.25">
      <c r="A7" s="32" t="s">
        <v>46</v>
      </c>
      <c r="B7" s="30"/>
      <c r="C7" s="29">
        <f>'Ruolo Sanitario'!D19</f>
        <v>0</v>
      </c>
      <c r="D7" s="30" t="s">
        <v>396</v>
      </c>
      <c r="E7" s="31" t="s">
        <v>397</v>
      </c>
    </row>
    <row r="8" spans="1:5" x14ac:dyDescent="0.25">
      <c r="A8" s="27" t="s">
        <v>48</v>
      </c>
      <c r="B8" s="30"/>
      <c r="C8" s="29">
        <f>'Ruolo Sanitario'!D20</f>
        <v>0</v>
      </c>
      <c r="D8" s="30" t="s">
        <v>396</v>
      </c>
      <c r="E8" s="31" t="s">
        <v>397</v>
      </c>
    </row>
    <row r="9" spans="1:5" x14ac:dyDescent="0.25">
      <c r="A9" s="27" t="s">
        <v>50</v>
      </c>
      <c r="B9" s="30"/>
      <c r="C9" s="29">
        <f>'Ruolo Sanitario'!D21</f>
        <v>0</v>
      </c>
      <c r="D9" s="30" t="s">
        <v>396</v>
      </c>
      <c r="E9" s="31" t="s">
        <v>397</v>
      </c>
    </row>
    <row r="10" spans="1:5" x14ac:dyDescent="0.25">
      <c r="A10" s="27" t="s">
        <v>64</v>
      </c>
      <c r="B10" s="30"/>
      <c r="C10" s="29">
        <f>'Ruolo Sanitario'!D28</f>
        <v>0</v>
      </c>
      <c r="D10" s="30" t="s">
        <v>396</v>
      </c>
      <c r="E10" s="31" t="s">
        <v>397</v>
      </c>
    </row>
    <row r="11" spans="1:5" x14ac:dyDescent="0.25">
      <c r="A11" s="32" t="s">
        <v>78</v>
      </c>
      <c r="B11" s="30"/>
      <c r="C11" s="29">
        <f>'Ruolo Sanitario'!D35</f>
        <v>0</v>
      </c>
      <c r="D11" s="30" t="s">
        <v>396</v>
      </c>
      <c r="E11" s="31" t="s">
        <v>397</v>
      </c>
    </row>
    <row r="12" spans="1:5" x14ac:dyDescent="0.25">
      <c r="A12" s="27" t="s">
        <v>80</v>
      </c>
      <c r="B12" s="30"/>
      <c r="C12" s="29">
        <f>'Ruolo Sanitario'!D36</f>
        <v>673382.86</v>
      </c>
      <c r="D12" s="30" t="s">
        <v>396</v>
      </c>
      <c r="E12" s="31" t="s">
        <v>397</v>
      </c>
    </row>
    <row r="13" spans="1:5" x14ac:dyDescent="0.25">
      <c r="A13" s="27" t="s">
        <v>82</v>
      </c>
      <c r="B13" s="30"/>
      <c r="C13" s="29">
        <f>'Ruolo Sanitario'!D37</f>
        <v>673382.86</v>
      </c>
      <c r="D13" s="30" t="s">
        <v>396</v>
      </c>
      <c r="E13" s="31" t="s">
        <v>397</v>
      </c>
    </row>
    <row r="14" spans="1:5" x14ac:dyDescent="0.25">
      <c r="A14" s="27" t="s">
        <v>96</v>
      </c>
      <c r="B14" s="30"/>
      <c r="C14" s="29">
        <f>'Ruolo Sanitario'!D44</f>
        <v>0</v>
      </c>
      <c r="D14" s="30" t="s">
        <v>396</v>
      </c>
      <c r="E14" s="31" t="s">
        <v>397</v>
      </c>
    </row>
    <row r="15" spans="1:5" x14ac:dyDescent="0.25">
      <c r="A15" s="27" t="s">
        <v>110</v>
      </c>
      <c r="B15" s="30"/>
      <c r="C15" s="29">
        <f>'Ruolo Sanitario'!D51</f>
        <v>0</v>
      </c>
      <c r="D15" s="30" t="s">
        <v>396</v>
      </c>
      <c r="E15" s="31" t="s">
        <v>397</v>
      </c>
    </row>
    <row r="16" spans="1:5" x14ac:dyDescent="0.25">
      <c r="A16" s="33" t="s">
        <v>112</v>
      </c>
      <c r="B16" s="30"/>
      <c r="C16" s="29">
        <f>'Ruolo Professionale'!D2</f>
        <v>0</v>
      </c>
      <c r="D16" s="30" t="s">
        <v>396</v>
      </c>
      <c r="E16" s="31" t="s">
        <v>398</v>
      </c>
    </row>
    <row r="17" spans="1:5" x14ac:dyDescent="0.25">
      <c r="A17" s="33" t="s">
        <v>114</v>
      </c>
      <c r="B17" s="30"/>
      <c r="C17" s="29">
        <f>'Ruolo Professionale'!D3</f>
        <v>0</v>
      </c>
      <c r="D17" s="30" t="s">
        <v>396</v>
      </c>
      <c r="E17" s="31" t="s">
        <v>398</v>
      </c>
    </row>
    <row r="18" spans="1:5" x14ac:dyDescent="0.25">
      <c r="A18" s="33" t="s">
        <v>116</v>
      </c>
      <c r="B18" s="30"/>
      <c r="C18" s="29">
        <f>'Ruolo Professionale'!D4</f>
        <v>0</v>
      </c>
      <c r="D18" s="30" t="s">
        <v>396</v>
      </c>
      <c r="E18" s="31" t="s">
        <v>398</v>
      </c>
    </row>
    <row r="19" spans="1:5" x14ac:dyDescent="0.25">
      <c r="A19" s="33" t="s">
        <v>130</v>
      </c>
      <c r="B19" s="30"/>
      <c r="C19" s="29">
        <f>'Ruolo Professionale'!D11</f>
        <v>0</v>
      </c>
      <c r="D19" s="30" t="s">
        <v>396</v>
      </c>
      <c r="E19" s="31" t="s">
        <v>398</v>
      </c>
    </row>
    <row r="20" spans="1:5" x14ac:dyDescent="0.25">
      <c r="A20" s="33" t="s">
        <v>144</v>
      </c>
      <c r="B20" s="30"/>
      <c r="C20" s="29">
        <f>'Ruolo Professionale'!D18</f>
        <v>0</v>
      </c>
      <c r="D20" s="30" t="s">
        <v>396</v>
      </c>
      <c r="E20" s="31" t="s">
        <v>398</v>
      </c>
    </row>
    <row r="21" spans="1:5" x14ac:dyDescent="0.25">
      <c r="A21" s="33" t="s">
        <v>146</v>
      </c>
      <c r="B21" s="30"/>
      <c r="C21" s="29">
        <f>'Ruolo Professionale'!D19</f>
        <v>0</v>
      </c>
      <c r="D21" s="30" t="s">
        <v>396</v>
      </c>
      <c r="E21" s="31" t="s">
        <v>398</v>
      </c>
    </row>
    <row r="22" spans="1:5" x14ac:dyDescent="0.25">
      <c r="A22" s="33" t="s">
        <v>148</v>
      </c>
      <c r="B22" s="30"/>
      <c r="C22" s="29">
        <f>'Ruolo Professionale'!D20</f>
        <v>0</v>
      </c>
      <c r="D22" s="30" t="s">
        <v>396</v>
      </c>
      <c r="E22" s="31" t="s">
        <v>398</v>
      </c>
    </row>
    <row r="23" spans="1:5" x14ac:dyDescent="0.25">
      <c r="A23" s="33" t="s">
        <v>162</v>
      </c>
      <c r="B23" s="30"/>
      <c r="C23" s="29">
        <f>'Ruolo Professionale'!D27</f>
        <v>0</v>
      </c>
      <c r="D23" s="30" t="s">
        <v>396</v>
      </c>
      <c r="E23" s="31" t="s">
        <v>398</v>
      </c>
    </row>
    <row r="24" spans="1:5" x14ac:dyDescent="0.25">
      <c r="A24" s="33" t="s">
        <v>176</v>
      </c>
      <c r="B24" s="30"/>
      <c r="C24" s="29">
        <f>'Ruolo Professionale'!D34</f>
        <v>0</v>
      </c>
      <c r="D24" s="30" t="s">
        <v>396</v>
      </c>
      <c r="E24" s="31" t="s">
        <v>398</v>
      </c>
    </row>
    <row r="25" spans="1:5" x14ac:dyDescent="0.25">
      <c r="A25" s="33" t="s">
        <v>178</v>
      </c>
      <c r="B25" s="30"/>
      <c r="C25" s="29">
        <f>'Ruolo Tecnico'!D2</f>
        <v>1168652.57</v>
      </c>
      <c r="D25" s="30" t="s">
        <v>396</v>
      </c>
      <c r="E25" s="31" t="s">
        <v>399</v>
      </c>
    </row>
    <row r="26" spans="1:5" x14ac:dyDescent="0.25">
      <c r="A26" s="33" t="s">
        <v>180</v>
      </c>
      <c r="B26" s="30"/>
      <c r="C26" s="29">
        <f>'Ruolo Tecnico'!D3</f>
        <v>0</v>
      </c>
      <c r="D26" s="30" t="s">
        <v>396</v>
      </c>
      <c r="E26" s="31" t="s">
        <v>399</v>
      </c>
    </row>
    <row r="27" spans="1:5" x14ac:dyDescent="0.25">
      <c r="A27" s="33" t="s">
        <v>182</v>
      </c>
      <c r="B27" s="30"/>
      <c r="C27" s="29">
        <f>'Ruolo Tecnico'!D4</f>
        <v>0</v>
      </c>
      <c r="D27" s="30" t="s">
        <v>396</v>
      </c>
      <c r="E27" s="31" t="s">
        <v>399</v>
      </c>
    </row>
    <row r="28" spans="1:5" x14ac:dyDescent="0.25">
      <c r="A28" s="33" t="s">
        <v>196</v>
      </c>
      <c r="B28" s="30"/>
      <c r="C28" s="29">
        <f>'Ruolo Tecnico'!D11</f>
        <v>0</v>
      </c>
      <c r="D28" s="30" t="s">
        <v>396</v>
      </c>
      <c r="E28" s="31" t="s">
        <v>399</v>
      </c>
    </row>
    <row r="29" spans="1:5" x14ac:dyDescent="0.25">
      <c r="A29" s="33" t="s">
        <v>210</v>
      </c>
      <c r="B29" s="30"/>
      <c r="C29" s="29">
        <f>'Ruolo Tecnico'!D18</f>
        <v>0</v>
      </c>
      <c r="D29" s="30" t="s">
        <v>396</v>
      </c>
      <c r="E29" s="31" t="s">
        <v>399</v>
      </c>
    </row>
    <row r="30" spans="1:5" x14ac:dyDescent="0.25">
      <c r="A30" s="33" t="s">
        <v>212</v>
      </c>
      <c r="B30" s="30"/>
      <c r="C30" s="29">
        <f>'Ruolo Tecnico'!D19</f>
        <v>1168652.57</v>
      </c>
      <c r="D30" s="30" t="s">
        <v>396</v>
      </c>
      <c r="E30" s="31" t="s">
        <v>399</v>
      </c>
    </row>
    <row r="31" spans="1:5" x14ac:dyDescent="0.25">
      <c r="A31" s="33" t="s">
        <v>214</v>
      </c>
      <c r="B31" s="30"/>
      <c r="C31" s="29">
        <f>'Ruolo Tecnico'!D20</f>
        <v>1168652.57</v>
      </c>
      <c r="D31" s="30" t="s">
        <v>396</v>
      </c>
      <c r="E31" s="31" t="s">
        <v>399</v>
      </c>
    </row>
    <row r="32" spans="1:5" x14ac:dyDescent="0.25">
      <c r="A32" s="33" t="s">
        <v>228</v>
      </c>
      <c r="B32" s="30"/>
      <c r="C32" s="29">
        <f>'Ruolo Tecnico'!D27</f>
        <v>0</v>
      </c>
      <c r="D32" s="30" t="s">
        <v>396</v>
      </c>
      <c r="E32" s="31" t="s">
        <v>399</v>
      </c>
    </row>
    <row r="33" spans="1:5" x14ac:dyDescent="0.25">
      <c r="A33" s="33" t="s">
        <v>242</v>
      </c>
      <c r="B33" s="34"/>
      <c r="C33" s="29">
        <f>'Ruolo Tecnico'!D34</f>
        <v>0</v>
      </c>
      <c r="D33" s="30" t="s">
        <v>396</v>
      </c>
      <c r="E33" s="31" t="s">
        <v>399</v>
      </c>
    </row>
    <row r="34" spans="1:5" x14ac:dyDescent="0.25">
      <c r="A34" s="35" t="s">
        <v>244</v>
      </c>
      <c r="B34" s="30"/>
      <c r="C34" s="29">
        <f>'Ruolo Amministrativo'!D2</f>
        <v>176104.08</v>
      </c>
      <c r="D34" s="30" t="s">
        <v>396</v>
      </c>
      <c r="E34" s="30" t="s">
        <v>400</v>
      </c>
    </row>
    <row r="35" spans="1:5" x14ac:dyDescent="0.25">
      <c r="A35" s="35" t="s">
        <v>246</v>
      </c>
      <c r="B35" s="30"/>
      <c r="C35" s="29">
        <f>'Ruolo Amministrativo'!D3</f>
        <v>0</v>
      </c>
      <c r="D35" s="30" t="s">
        <v>396</v>
      </c>
      <c r="E35" s="30" t="s">
        <v>400</v>
      </c>
    </row>
    <row r="36" spans="1:5" x14ac:dyDescent="0.25">
      <c r="A36" s="35" t="s">
        <v>248</v>
      </c>
      <c r="B36" s="30"/>
      <c r="C36" s="29">
        <f>'Ruolo Amministrativo'!D4</f>
        <v>0</v>
      </c>
      <c r="D36" s="30" t="s">
        <v>396</v>
      </c>
      <c r="E36" s="30" t="s">
        <v>400</v>
      </c>
    </row>
    <row r="37" spans="1:5" x14ac:dyDescent="0.25">
      <c r="A37" s="35" t="s">
        <v>262</v>
      </c>
      <c r="B37" s="30"/>
      <c r="C37" s="29">
        <f>'Ruolo Amministrativo'!D11</f>
        <v>0</v>
      </c>
      <c r="D37" s="30" t="s">
        <v>396</v>
      </c>
      <c r="E37" s="30" t="s">
        <v>400</v>
      </c>
    </row>
    <row r="38" spans="1:5" x14ac:dyDescent="0.25">
      <c r="A38" s="35" t="s">
        <v>276</v>
      </c>
      <c r="B38" s="30"/>
      <c r="C38" s="29">
        <f>'Ruolo Amministrativo'!D18</f>
        <v>0</v>
      </c>
      <c r="D38" s="30" t="s">
        <v>396</v>
      </c>
      <c r="E38" s="30" t="s">
        <v>400</v>
      </c>
    </row>
    <row r="39" spans="1:5" x14ac:dyDescent="0.25">
      <c r="A39" s="35" t="s">
        <v>278</v>
      </c>
      <c r="B39" s="30"/>
      <c r="C39" s="29">
        <f>'Ruolo Amministrativo'!D19</f>
        <v>176104.08</v>
      </c>
      <c r="D39" s="30" t="s">
        <v>396</v>
      </c>
      <c r="E39" s="30" t="s">
        <v>400</v>
      </c>
    </row>
    <row r="40" spans="1:5" x14ac:dyDescent="0.25">
      <c r="A40" s="35" t="s">
        <v>280</v>
      </c>
      <c r="B40" s="30"/>
      <c r="C40" s="29">
        <f>'Ruolo Amministrativo'!D20</f>
        <v>176104.08</v>
      </c>
      <c r="D40" s="30" t="s">
        <v>396</v>
      </c>
      <c r="E40" s="30" t="s">
        <v>400</v>
      </c>
    </row>
    <row r="41" spans="1:5" x14ac:dyDescent="0.25">
      <c r="A41" s="35" t="s">
        <v>294</v>
      </c>
      <c r="B41" s="30"/>
      <c r="C41" s="29">
        <f>'Ruolo Amministrativo'!D27</f>
        <v>0</v>
      </c>
      <c r="D41" s="30" t="s">
        <v>396</v>
      </c>
      <c r="E41" s="30" t="s">
        <v>400</v>
      </c>
    </row>
    <row r="42" spans="1:5" x14ac:dyDescent="0.25">
      <c r="A42" s="35" t="s">
        <v>308</v>
      </c>
      <c r="B42" s="30"/>
      <c r="C42" s="29">
        <f>'Ruolo Amministrativo'!D34</f>
        <v>0</v>
      </c>
      <c r="D42" s="30" t="s">
        <v>396</v>
      </c>
      <c r="E42" s="30" t="s">
        <v>400</v>
      </c>
    </row>
  </sheetData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3">
    <tabColor rgb="FFFFC000"/>
  </sheetPr>
  <dimension ref="A1:B150"/>
  <sheetViews>
    <sheetView workbookViewId="0">
      <selection activeCell="A2" sqref="A2:B2"/>
    </sheetView>
  </sheetViews>
  <sheetFormatPr defaultRowHeight="15" x14ac:dyDescent="0.25"/>
  <sheetData>
    <row r="1" spans="1:2" x14ac:dyDescent="0.25">
      <c r="A1" t="s">
        <v>401</v>
      </c>
      <c r="B1" t="s">
        <v>402</v>
      </c>
    </row>
    <row r="2" spans="1:2" x14ac:dyDescent="0.25">
      <c r="A2" t="s">
        <v>12</v>
      </c>
      <c r="B2">
        <v>706449.85</v>
      </c>
    </row>
    <row r="3" spans="1:2" x14ac:dyDescent="0.25">
      <c r="A3" t="s">
        <v>14</v>
      </c>
      <c r="B3">
        <v>25933.35</v>
      </c>
    </row>
    <row r="4" spans="1:2" x14ac:dyDescent="0.25">
      <c r="A4" t="s">
        <v>16</v>
      </c>
      <c r="B4">
        <v>25896.2</v>
      </c>
    </row>
    <row r="5" spans="1:2" x14ac:dyDescent="0.25">
      <c r="A5" t="s">
        <v>18</v>
      </c>
      <c r="B5">
        <v>25896.2</v>
      </c>
    </row>
    <row r="6" spans="1:2" x14ac:dyDescent="0.25">
      <c r="A6" t="s">
        <v>26</v>
      </c>
      <c r="B6">
        <v>0</v>
      </c>
    </row>
    <row r="7" spans="1:2" x14ac:dyDescent="0.25">
      <c r="A7" t="s">
        <v>24</v>
      </c>
      <c r="B7">
        <v>637.45000000000005</v>
      </c>
    </row>
    <row r="8" spans="1:2" x14ac:dyDescent="0.25">
      <c r="A8" t="s">
        <v>30</v>
      </c>
      <c r="B8">
        <v>0</v>
      </c>
    </row>
    <row r="9" spans="1:2" x14ac:dyDescent="0.25">
      <c r="A9" t="s">
        <v>28</v>
      </c>
      <c r="B9">
        <v>5505.48</v>
      </c>
    </row>
    <row r="10" spans="1:2" x14ac:dyDescent="0.25">
      <c r="A10" t="s">
        <v>22</v>
      </c>
      <c r="B10">
        <v>5744.62</v>
      </c>
    </row>
    <row r="11" spans="1:2" x14ac:dyDescent="0.25">
      <c r="A11" t="s">
        <v>20</v>
      </c>
      <c r="B11">
        <v>14008.65</v>
      </c>
    </row>
    <row r="12" spans="1:2" x14ac:dyDescent="0.25">
      <c r="A12" t="s">
        <v>32</v>
      </c>
      <c r="B12">
        <v>0</v>
      </c>
    </row>
    <row r="13" spans="1:2" x14ac:dyDescent="0.25">
      <c r="A13" t="s">
        <v>40</v>
      </c>
      <c r="B13">
        <v>0</v>
      </c>
    </row>
    <row r="14" spans="1:2" x14ac:dyDescent="0.25">
      <c r="A14" t="s">
        <v>38</v>
      </c>
      <c r="B14">
        <v>0</v>
      </c>
    </row>
    <row r="15" spans="1:2" x14ac:dyDescent="0.25">
      <c r="A15" t="s">
        <v>44</v>
      </c>
      <c r="B15">
        <v>0</v>
      </c>
    </row>
    <row r="16" spans="1:2" x14ac:dyDescent="0.25">
      <c r="A16" t="s">
        <v>42</v>
      </c>
      <c r="B16">
        <v>0</v>
      </c>
    </row>
    <row r="17" spans="1:2" x14ac:dyDescent="0.25">
      <c r="A17" t="s">
        <v>36</v>
      </c>
      <c r="B17">
        <v>0</v>
      </c>
    </row>
    <row r="18" spans="1:2" x14ac:dyDescent="0.25">
      <c r="A18" t="s">
        <v>34</v>
      </c>
      <c r="B18">
        <v>0</v>
      </c>
    </row>
    <row r="19" spans="1:2" x14ac:dyDescent="0.25">
      <c r="A19" t="s">
        <v>46</v>
      </c>
      <c r="B19">
        <v>0</v>
      </c>
    </row>
    <row r="20" spans="1:2" x14ac:dyDescent="0.25">
      <c r="A20" t="s">
        <v>48</v>
      </c>
      <c r="B20">
        <v>37.15</v>
      </c>
    </row>
    <row r="21" spans="1:2" x14ac:dyDescent="0.25">
      <c r="A21" t="s">
        <v>50</v>
      </c>
      <c r="B21">
        <v>37.15</v>
      </c>
    </row>
    <row r="22" spans="1:2" x14ac:dyDescent="0.25">
      <c r="A22" t="s">
        <v>58</v>
      </c>
      <c r="B22">
        <v>0</v>
      </c>
    </row>
    <row r="23" spans="1:2" x14ac:dyDescent="0.25">
      <c r="A23" t="s">
        <v>56</v>
      </c>
      <c r="B23">
        <v>0</v>
      </c>
    </row>
    <row r="24" spans="1:2" x14ac:dyDescent="0.25">
      <c r="A24" t="s">
        <v>62</v>
      </c>
      <c r="B24">
        <v>0</v>
      </c>
    </row>
    <row r="25" spans="1:2" x14ac:dyDescent="0.25">
      <c r="A25" t="s">
        <v>60</v>
      </c>
      <c r="B25">
        <v>0</v>
      </c>
    </row>
    <row r="26" spans="1:2" x14ac:dyDescent="0.25">
      <c r="A26" t="s">
        <v>54</v>
      </c>
      <c r="B26">
        <v>0</v>
      </c>
    </row>
    <row r="27" spans="1:2" x14ac:dyDescent="0.25">
      <c r="A27" t="s">
        <v>52</v>
      </c>
      <c r="B27">
        <v>37.15</v>
      </c>
    </row>
    <row r="28" spans="1:2" x14ac:dyDescent="0.25">
      <c r="A28" t="s">
        <v>64</v>
      </c>
      <c r="B28">
        <v>0</v>
      </c>
    </row>
    <row r="29" spans="1:2" x14ac:dyDescent="0.25">
      <c r="A29" t="s">
        <v>72</v>
      </c>
      <c r="B29">
        <v>0</v>
      </c>
    </row>
    <row r="30" spans="1:2" x14ac:dyDescent="0.25">
      <c r="A30" t="s">
        <v>70</v>
      </c>
      <c r="B30">
        <v>0</v>
      </c>
    </row>
    <row r="31" spans="1:2" x14ac:dyDescent="0.25">
      <c r="A31" t="s">
        <v>76</v>
      </c>
      <c r="B31">
        <v>0</v>
      </c>
    </row>
    <row r="32" spans="1:2" x14ac:dyDescent="0.25">
      <c r="A32" t="s">
        <v>74</v>
      </c>
      <c r="B32">
        <v>0</v>
      </c>
    </row>
    <row r="33" spans="1:2" x14ac:dyDescent="0.25">
      <c r="A33" t="s">
        <v>68</v>
      </c>
      <c r="B33">
        <v>0</v>
      </c>
    </row>
    <row r="34" spans="1:2" x14ac:dyDescent="0.25">
      <c r="A34" t="s">
        <v>66</v>
      </c>
      <c r="B34">
        <v>0</v>
      </c>
    </row>
    <row r="35" spans="1:2" x14ac:dyDescent="0.25">
      <c r="A35" t="s">
        <v>78</v>
      </c>
      <c r="B35">
        <v>0</v>
      </c>
    </row>
    <row r="36" spans="1:2" x14ac:dyDescent="0.25">
      <c r="A36" t="s">
        <v>80</v>
      </c>
      <c r="B36">
        <v>680516.5</v>
      </c>
    </row>
    <row r="37" spans="1:2" x14ac:dyDescent="0.25">
      <c r="A37" t="s">
        <v>82</v>
      </c>
      <c r="B37">
        <v>680516.5</v>
      </c>
    </row>
    <row r="38" spans="1:2" x14ac:dyDescent="0.25">
      <c r="A38" t="s">
        <v>90</v>
      </c>
      <c r="B38">
        <v>0</v>
      </c>
    </row>
    <row r="39" spans="1:2" x14ac:dyDescent="0.25">
      <c r="A39" t="s">
        <v>88</v>
      </c>
      <c r="B39">
        <v>40639.64</v>
      </c>
    </row>
    <row r="40" spans="1:2" x14ac:dyDescent="0.25">
      <c r="A40" t="s">
        <v>94</v>
      </c>
      <c r="B40">
        <v>0</v>
      </c>
    </row>
    <row r="41" spans="1:2" x14ac:dyDescent="0.25">
      <c r="A41" t="s">
        <v>92</v>
      </c>
      <c r="B41">
        <v>144676.73000000001</v>
      </c>
    </row>
    <row r="42" spans="1:2" x14ac:dyDescent="0.25">
      <c r="A42" t="s">
        <v>86</v>
      </c>
      <c r="B42">
        <v>86928.44</v>
      </c>
    </row>
    <row r="43" spans="1:2" x14ac:dyDescent="0.25">
      <c r="A43" t="s">
        <v>84</v>
      </c>
      <c r="B43">
        <v>408271.69</v>
      </c>
    </row>
    <row r="44" spans="1:2" x14ac:dyDescent="0.25">
      <c r="A44" t="s">
        <v>96</v>
      </c>
      <c r="B44">
        <v>0</v>
      </c>
    </row>
    <row r="45" spans="1:2" x14ac:dyDescent="0.25">
      <c r="A45" t="s">
        <v>104</v>
      </c>
      <c r="B45">
        <v>0</v>
      </c>
    </row>
    <row r="46" spans="1:2" x14ac:dyDescent="0.25">
      <c r="A46" t="s">
        <v>102</v>
      </c>
      <c r="B46">
        <v>0</v>
      </c>
    </row>
    <row r="47" spans="1:2" x14ac:dyDescent="0.25">
      <c r="A47" t="s">
        <v>108</v>
      </c>
      <c r="B47">
        <v>0</v>
      </c>
    </row>
    <row r="48" spans="1:2" x14ac:dyDescent="0.25">
      <c r="A48" t="s">
        <v>106</v>
      </c>
      <c r="B48">
        <v>0</v>
      </c>
    </row>
    <row r="49" spans="1:2" x14ac:dyDescent="0.25">
      <c r="A49" t="s">
        <v>100</v>
      </c>
      <c r="B49">
        <v>0</v>
      </c>
    </row>
    <row r="50" spans="1:2" x14ac:dyDescent="0.25">
      <c r="A50" t="s">
        <v>98</v>
      </c>
      <c r="B50">
        <v>0</v>
      </c>
    </row>
    <row r="51" spans="1:2" x14ac:dyDescent="0.25">
      <c r="A51" t="s">
        <v>110</v>
      </c>
      <c r="B51">
        <v>0</v>
      </c>
    </row>
    <row r="52" spans="1:2" x14ac:dyDescent="0.25">
      <c r="A52" t="s">
        <v>112</v>
      </c>
      <c r="B52">
        <v>0</v>
      </c>
    </row>
    <row r="53" spans="1:2" x14ac:dyDescent="0.25">
      <c r="A53" t="s">
        <v>114</v>
      </c>
      <c r="B53">
        <v>0</v>
      </c>
    </row>
    <row r="54" spans="1:2" x14ac:dyDescent="0.25">
      <c r="A54" t="s">
        <v>116</v>
      </c>
      <c r="B54">
        <v>0</v>
      </c>
    </row>
    <row r="55" spans="1:2" x14ac:dyDescent="0.25">
      <c r="A55" t="s">
        <v>124</v>
      </c>
      <c r="B55">
        <v>0</v>
      </c>
    </row>
    <row r="56" spans="1:2" x14ac:dyDescent="0.25">
      <c r="A56" t="s">
        <v>122</v>
      </c>
      <c r="B56">
        <v>0</v>
      </c>
    </row>
    <row r="57" spans="1:2" x14ac:dyDescent="0.25">
      <c r="A57" t="s">
        <v>128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120</v>
      </c>
      <c r="B59">
        <v>0</v>
      </c>
    </row>
    <row r="60" spans="1:2" x14ac:dyDescent="0.25">
      <c r="A60" t="s">
        <v>118</v>
      </c>
      <c r="B60">
        <v>0</v>
      </c>
    </row>
    <row r="61" spans="1:2" x14ac:dyDescent="0.25">
      <c r="A61" t="s">
        <v>130</v>
      </c>
      <c r="B61">
        <v>0</v>
      </c>
    </row>
    <row r="62" spans="1:2" x14ac:dyDescent="0.25">
      <c r="A62" t="s">
        <v>138</v>
      </c>
      <c r="B62">
        <v>0</v>
      </c>
    </row>
    <row r="63" spans="1:2" x14ac:dyDescent="0.25">
      <c r="A63" t="s">
        <v>136</v>
      </c>
      <c r="B63">
        <v>0</v>
      </c>
    </row>
    <row r="64" spans="1:2" x14ac:dyDescent="0.25">
      <c r="A64" t="s">
        <v>142</v>
      </c>
      <c r="B64">
        <v>0</v>
      </c>
    </row>
    <row r="65" spans="1:2" x14ac:dyDescent="0.25">
      <c r="A65" t="s">
        <v>140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132</v>
      </c>
      <c r="B67">
        <v>0</v>
      </c>
    </row>
    <row r="68" spans="1:2" x14ac:dyDescent="0.25">
      <c r="A68" t="s">
        <v>144</v>
      </c>
      <c r="B68">
        <v>0</v>
      </c>
    </row>
    <row r="69" spans="1:2" x14ac:dyDescent="0.25">
      <c r="A69" t="s">
        <v>146</v>
      </c>
      <c r="B69">
        <v>0</v>
      </c>
    </row>
    <row r="70" spans="1:2" x14ac:dyDescent="0.25">
      <c r="A70" t="s">
        <v>148</v>
      </c>
      <c r="B70">
        <v>0</v>
      </c>
    </row>
    <row r="71" spans="1:2" x14ac:dyDescent="0.25">
      <c r="A71" t="s">
        <v>156</v>
      </c>
      <c r="B71">
        <v>0</v>
      </c>
    </row>
    <row r="72" spans="1:2" x14ac:dyDescent="0.25">
      <c r="A72" t="s">
        <v>154</v>
      </c>
      <c r="B72">
        <v>0</v>
      </c>
    </row>
    <row r="73" spans="1:2" x14ac:dyDescent="0.25">
      <c r="A73" t="s">
        <v>160</v>
      </c>
      <c r="B73">
        <v>0</v>
      </c>
    </row>
    <row r="74" spans="1:2" x14ac:dyDescent="0.25">
      <c r="A74" t="s">
        <v>158</v>
      </c>
      <c r="B74">
        <v>0</v>
      </c>
    </row>
    <row r="75" spans="1:2" x14ac:dyDescent="0.25">
      <c r="A75" t="s">
        <v>152</v>
      </c>
      <c r="B75">
        <v>0</v>
      </c>
    </row>
    <row r="76" spans="1:2" x14ac:dyDescent="0.25">
      <c r="A76" t="s">
        <v>150</v>
      </c>
      <c r="B76">
        <v>0</v>
      </c>
    </row>
    <row r="77" spans="1:2" x14ac:dyDescent="0.25">
      <c r="A77" t="s">
        <v>162</v>
      </c>
      <c r="B77">
        <v>0</v>
      </c>
    </row>
    <row r="78" spans="1:2" x14ac:dyDescent="0.25">
      <c r="A78" t="s">
        <v>170</v>
      </c>
      <c r="B78">
        <v>0</v>
      </c>
    </row>
    <row r="79" spans="1:2" x14ac:dyDescent="0.25">
      <c r="A79" t="s">
        <v>168</v>
      </c>
      <c r="B79">
        <v>0</v>
      </c>
    </row>
    <row r="80" spans="1:2" x14ac:dyDescent="0.25">
      <c r="A80" t="s">
        <v>174</v>
      </c>
      <c r="B80">
        <v>0</v>
      </c>
    </row>
    <row r="81" spans="1:2" x14ac:dyDescent="0.25">
      <c r="A81" t="s">
        <v>172</v>
      </c>
      <c r="B81">
        <v>0</v>
      </c>
    </row>
    <row r="82" spans="1:2" x14ac:dyDescent="0.25">
      <c r="A82" t="s">
        <v>166</v>
      </c>
      <c r="B82">
        <v>0</v>
      </c>
    </row>
    <row r="83" spans="1:2" x14ac:dyDescent="0.25">
      <c r="A83" t="s">
        <v>164</v>
      </c>
      <c r="B83">
        <v>0</v>
      </c>
    </row>
    <row r="84" spans="1:2" x14ac:dyDescent="0.25">
      <c r="A84" t="s">
        <v>176</v>
      </c>
      <c r="B84">
        <v>0</v>
      </c>
    </row>
    <row r="85" spans="1:2" x14ac:dyDescent="0.25">
      <c r="A85" t="s">
        <v>178</v>
      </c>
      <c r="B85">
        <v>1142966.6399999999</v>
      </c>
    </row>
    <row r="86" spans="1:2" x14ac:dyDescent="0.25">
      <c r="A86" t="s">
        <v>180</v>
      </c>
      <c r="B86">
        <v>0</v>
      </c>
    </row>
    <row r="87" spans="1:2" x14ac:dyDescent="0.25">
      <c r="A87" t="s">
        <v>182</v>
      </c>
      <c r="B87">
        <v>0</v>
      </c>
    </row>
    <row r="88" spans="1:2" x14ac:dyDescent="0.25">
      <c r="A88" t="s">
        <v>190</v>
      </c>
      <c r="B88">
        <v>0</v>
      </c>
    </row>
    <row r="89" spans="1:2" x14ac:dyDescent="0.25">
      <c r="A89" t="s">
        <v>188</v>
      </c>
      <c r="B89">
        <v>0</v>
      </c>
    </row>
    <row r="90" spans="1:2" x14ac:dyDescent="0.25">
      <c r="A90" t="s">
        <v>194</v>
      </c>
      <c r="B90">
        <v>0</v>
      </c>
    </row>
    <row r="91" spans="1:2" x14ac:dyDescent="0.25">
      <c r="A91" t="s">
        <v>192</v>
      </c>
      <c r="B91">
        <v>0</v>
      </c>
    </row>
    <row r="92" spans="1:2" x14ac:dyDescent="0.25">
      <c r="A92" t="s">
        <v>186</v>
      </c>
      <c r="B92">
        <v>0</v>
      </c>
    </row>
    <row r="93" spans="1:2" x14ac:dyDescent="0.25">
      <c r="A93" t="s">
        <v>184</v>
      </c>
      <c r="B93">
        <v>0</v>
      </c>
    </row>
    <row r="94" spans="1:2" x14ac:dyDescent="0.25">
      <c r="A94" t="s">
        <v>196</v>
      </c>
      <c r="B94">
        <v>0</v>
      </c>
    </row>
    <row r="95" spans="1:2" x14ac:dyDescent="0.25">
      <c r="A95" t="s">
        <v>204</v>
      </c>
      <c r="B95">
        <v>0</v>
      </c>
    </row>
    <row r="96" spans="1:2" x14ac:dyDescent="0.25">
      <c r="A96" t="s">
        <v>202</v>
      </c>
      <c r="B96">
        <v>0</v>
      </c>
    </row>
    <row r="97" spans="1:2" x14ac:dyDescent="0.25">
      <c r="A97" t="s">
        <v>208</v>
      </c>
      <c r="B97">
        <v>0</v>
      </c>
    </row>
    <row r="98" spans="1:2" x14ac:dyDescent="0.25">
      <c r="A98" t="s">
        <v>206</v>
      </c>
      <c r="B98">
        <v>0</v>
      </c>
    </row>
    <row r="99" spans="1:2" x14ac:dyDescent="0.25">
      <c r="A99" t="s">
        <v>200</v>
      </c>
      <c r="B99">
        <v>0</v>
      </c>
    </row>
    <row r="100" spans="1:2" x14ac:dyDescent="0.25">
      <c r="A100" t="s">
        <v>198</v>
      </c>
      <c r="B100">
        <v>0</v>
      </c>
    </row>
    <row r="101" spans="1:2" x14ac:dyDescent="0.25">
      <c r="A101" t="s">
        <v>210</v>
      </c>
      <c r="B101">
        <v>0</v>
      </c>
    </row>
    <row r="102" spans="1:2" x14ac:dyDescent="0.25">
      <c r="A102" t="s">
        <v>212</v>
      </c>
      <c r="B102">
        <v>1142966.6399999999</v>
      </c>
    </row>
    <row r="103" spans="1:2" x14ac:dyDescent="0.25">
      <c r="A103" t="s">
        <v>214</v>
      </c>
      <c r="B103">
        <v>1142951.2</v>
      </c>
    </row>
    <row r="104" spans="1:2" x14ac:dyDescent="0.25">
      <c r="A104" t="s">
        <v>222</v>
      </c>
      <c r="B104">
        <v>0</v>
      </c>
    </row>
    <row r="105" spans="1:2" x14ac:dyDescent="0.25">
      <c r="A105" t="s">
        <v>220</v>
      </c>
      <c r="B105">
        <v>2166.4699999999998</v>
      </c>
    </row>
    <row r="106" spans="1:2" x14ac:dyDescent="0.25">
      <c r="A106" t="s">
        <v>226</v>
      </c>
      <c r="B106">
        <v>0</v>
      </c>
    </row>
    <row r="107" spans="1:2" x14ac:dyDescent="0.25">
      <c r="A107" t="s">
        <v>224</v>
      </c>
      <c r="B107">
        <v>242989.62</v>
      </c>
    </row>
    <row r="108" spans="1:2" x14ac:dyDescent="0.25">
      <c r="A108" t="s">
        <v>218</v>
      </c>
      <c r="B108">
        <v>7563.71</v>
      </c>
    </row>
    <row r="109" spans="1:2" x14ac:dyDescent="0.25">
      <c r="A109" t="s">
        <v>216</v>
      </c>
      <c r="B109">
        <v>890231.4</v>
      </c>
    </row>
    <row r="110" spans="1:2" x14ac:dyDescent="0.25">
      <c r="A110" t="s">
        <v>228</v>
      </c>
      <c r="B110">
        <v>15.44</v>
      </c>
    </row>
    <row r="111" spans="1:2" x14ac:dyDescent="0.25">
      <c r="A111" t="s">
        <v>236</v>
      </c>
      <c r="B111">
        <v>0</v>
      </c>
    </row>
    <row r="112" spans="1:2" x14ac:dyDescent="0.25">
      <c r="A112" t="s">
        <v>234</v>
      </c>
      <c r="B112">
        <v>0</v>
      </c>
    </row>
    <row r="113" spans="1:2" x14ac:dyDescent="0.25">
      <c r="A113" t="s">
        <v>240</v>
      </c>
      <c r="B113">
        <v>0</v>
      </c>
    </row>
    <row r="114" spans="1:2" x14ac:dyDescent="0.25">
      <c r="A114" t="s">
        <v>238</v>
      </c>
      <c r="B114">
        <v>0</v>
      </c>
    </row>
    <row r="115" spans="1:2" x14ac:dyDescent="0.25">
      <c r="A115" t="s">
        <v>232</v>
      </c>
      <c r="B115">
        <v>0</v>
      </c>
    </row>
    <row r="116" spans="1:2" x14ac:dyDescent="0.25">
      <c r="A116" t="s">
        <v>230</v>
      </c>
      <c r="B116">
        <v>15.44</v>
      </c>
    </row>
    <row r="117" spans="1:2" x14ac:dyDescent="0.25">
      <c r="A117" t="s">
        <v>242</v>
      </c>
      <c r="B117">
        <v>0</v>
      </c>
    </row>
    <row r="118" spans="1:2" x14ac:dyDescent="0.25">
      <c r="A118" t="s">
        <v>244</v>
      </c>
      <c r="B118">
        <v>215860.02</v>
      </c>
    </row>
    <row r="119" spans="1:2" x14ac:dyDescent="0.25">
      <c r="A119" t="s">
        <v>246</v>
      </c>
      <c r="B119">
        <v>0</v>
      </c>
    </row>
    <row r="120" spans="1:2" x14ac:dyDescent="0.25">
      <c r="A120" t="s">
        <v>248</v>
      </c>
      <c r="B120">
        <v>0</v>
      </c>
    </row>
    <row r="121" spans="1:2" x14ac:dyDescent="0.25">
      <c r="A121" t="s">
        <v>256</v>
      </c>
      <c r="B121">
        <v>0</v>
      </c>
    </row>
    <row r="122" spans="1:2" x14ac:dyDescent="0.25">
      <c r="A122" t="s">
        <v>254</v>
      </c>
      <c r="B122">
        <v>0</v>
      </c>
    </row>
    <row r="123" spans="1:2" x14ac:dyDescent="0.25">
      <c r="A123" t="s">
        <v>260</v>
      </c>
      <c r="B123">
        <v>0</v>
      </c>
    </row>
    <row r="124" spans="1:2" x14ac:dyDescent="0.25">
      <c r="A124" t="s">
        <v>258</v>
      </c>
      <c r="B124">
        <v>0</v>
      </c>
    </row>
    <row r="125" spans="1:2" x14ac:dyDescent="0.25">
      <c r="A125" t="s">
        <v>252</v>
      </c>
      <c r="B125">
        <v>0</v>
      </c>
    </row>
    <row r="126" spans="1:2" x14ac:dyDescent="0.25">
      <c r="A126" t="s">
        <v>250</v>
      </c>
      <c r="B126">
        <v>0</v>
      </c>
    </row>
    <row r="127" spans="1:2" x14ac:dyDescent="0.25">
      <c r="A127" t="s">
        <v>262</v>
      </c>
      <c r="B127">
        <v>0</v>
      </c>
    </row>
    <row r="128" spans="1:2" x14ac:dyDescent="0.25">
      <c r="A128" t="s">
        <v>270</v>
      </c>
      <c r="B128">
        <v>0</v>
      </c>
    </row>
    <row r="129" spans="1:2" x14ac:dyDescent="0.25">
      <c r="A129" t="s">
        <v>268</v>
      </c>
      <c r="B129">
        <v>0</v>
      </c>
    </row>
    <row r="130" spans="1:2" x14ac:dyDescent="0.25">
      <c r="A130" t="s">
        <v>274</v>
      </c>
      <c r="B130">
        <v>0</v>
      </c>
    </row>
    <row r="131" spans="1:2" x14ac:dyDescent="0.25">
      <c r="A131" t="s">
        <v>272</v>
      </c>
      <c r="B131">
        <v>0</v>
      </c>
    </row>
    <row r="132" spans="1:2" x14ac:dyDescent="0.25">
      <c r="A132" t="s">
        <v>266</v>
      </c>
      <c r="B132">
        <v>0</v>
      </c>
    </row>
    <row r="133" spans="1:2" x14ac:dyDescent="0.25">
      <c r="A133" t="s">
        <v>264</v>
      </c>
      <c r="B133">
        <v>0</v>
      </c>
    </row>
    <row r="134" spans="1:2" x14ac:dyDescent="0.25">
      <c r="A134" t="s">
        <v>276</v>
      </c>
      <c r="B134">
        <v>0</v>
      </c>
    </row>
    <row r="135" spans="1:2" x14ac:dyDescent="0.25">
      <c r="A135" t="s">
        <v>278</v>
      </c>
      <c r="B135">
        <v>215860.02</v>
      </c>
    </row>
    <row r="136" spans="1:2" x14ac:dyDescent="0.25">
      <c r="A136" t="s">
        <v>280</v>
      </c>
      <c r="B136">
        <v>215860.02</v>
      </c>
    </row>
    <row r="137" spans="1:2" x14ac:dyDescent="0.25">
      <c r="A137" t="s">
        <v>288</v>
      </c>
      <c r="B137">
        <v>0</v>
      </c>
    </row>
    <row r="138" spans="1:2" x14ac:dyDescent="0.25">
      <c r="A138" t="s">
        <v>286</v>
      </c>
      <c r="B138">
        <v>11088.94</v>
      </c>
    </row>
    <row r="139" spans="1:2" x14ac:dyDescent="0.25">
      <c r="A139" t="s">
        <v>292</v>
      </c>
      <c r="B139">
        <v>0</v>
      </c>
    </row>
    <row r="140" spans="1:2" x14ac:dyDescent="0.25">
      <c r="A140" t="s">
        <v>290</v>
      </c>
      <c r="B140">
        <v>45891.5</v>
      </c>
    </row>
    <row r="141" spans="1:2" x14ac:dyDescent="0.25">
      <c r="A141" t="s">
        <v>284</v>
      </c>
      <c r="B141">
        <v>35949.949999999997</v>
      </c>
    </row>
    <row r="142" spans="1:2" x14ac:dyDescent="0.25">
      <c r="A142" t="s">
        <v>282</v>
      </c>
      <c r="B142">
        <v>122929.63</v>
      </c>
    </row>
    <row r="143" spans="1:2" x14ac:dyDescent="0.25">
      <c r="A143" t="s">
        <v>294</v>
      </c>
      <c r="B143">
        <v>0</v>
      </c>
    </row>
    <row r="144" spans="1:2" x14ac:dyDescent="0.25">
      <c r="A144" t="s">
        <v>302</v>
      </c>
      <c r="B144">
        <v>0</v>
      </c>
    </row>
    <row r="145" spans="1:2" x14ac:dyDescent="0.25">
      <c r="A145" t="s">
        <v>300</v>
      </c>
      <c r="B145">
        <v>0</v>
      </c>
    </row>
    <row r="146" spans="1:2" x14ac:dyDescent="0.25">
      <c r="A146" t="s">
        <v>306</v>
      </c>
      <c r="B146">
        <v>0</v>
      </c>
    </row>
    <row r="147" spans="1:2" x14ac:dyDescent="0.25">
      <c r="A147" t="s">
        <v>304</v>
      </c>
      <c r="B147">
        <v>0</v>
      </c>
    </row>
    <row r="148" spans="1:2" x14ac:dyDescent="0.25">
      <c r="A148" t="s">
        <v>298</v>
      </c>
      <c r="B148">
        <v>0</v>
      </c>
    </row>
    <row r="149" spans="1:2" x14ac:dyDescent="0.25">
      <c r="A149" t="s">
        <v>296</v>
      </c>
      <c r="B149">
        <v>0</v>
      </c>
    </row>
    <row r="150" spans="1:2" x14ac:dyDescent="0.25">
      <c r="A150" t="s">
        <v>308</v>
      </c>
      <c r="B150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5">
    <tabColor rgb="FFFFC000"/>
  </sheetPr>
  <dimension ref="A1:F2"/>
  <sheetViews>
    <sheetView workbookViewId="0">
      <selection activeCell="E26" sqref="E26"/>
    </sheetView>
  </sheetViews>
  <sheetFormatPr defaultRowHeight="15" x14ac:dyDescent="0.25"/>
  <cols>
    <col min="1" max="6" width="21.7109375" customWidth="1"/>
  </cols>
  <sheetData>
    <row r="1" spans="1:6" x14ac:dyDescent="0.25">
      <c r="A1" s="24" t="s">
        <v>403</v>
      </c>
      <c r="B1" s="24" t="s">
        <v>404</v>
      </c>
      <c r="C1" s="24" t="s">
        <v>405</v>
      </c>
      <c r="D1" s="24" t="s">
        <v>406</v>
      </c>
      <c r="E1" s="24" t="s">
        <v>407</v>
      </c>
      <c r="F1" s="24" t="s">
        <v>408</v>
      </c>
    </row>
    <row r="2" spans="1:6" x14ac:dyDescent="0.25">
      <c r="A2" t="s">
        <v>357</v>
      </c>
      <c r="B2" t="s">
        <v>358</v>
      </c>
      <c r="C2" t="s">
        <v>409</v>
      </c>
      <c r="D2" t="s">
        <v>383</v>
      </c>
      <c r="E2" t="s">
        <v>410</v>
      </c>
      <c r="F2" t="s">
        <v>411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Info</vt:lpstr>
      <vt:lpstr>Ruolo Sanitario</vt:lpstr>
      <vt:lpstr>Ruolo Professionale</vt:lpstr>
      <vt:lpstr>Ruolo Tecnico</vt:lpstr>
      <vt:lpstr>Ruolo Amministrativo</vt:lpstr>
      <vt:lpstr>ANAGR</vt:lpstr>
      <vt:lpstr>'Ruolo Amministrativo'!Area_stampa</vt:lpstr>
      <vt:lpstr>'Ruolo Professionale'!Area_stampa</vt:lpstr>
      <vt:lpstr>'Ruolo Sanitario'!Area_stampa</vt:lpstr>
      <vt:lpstr>'Ruolo Tecnico'!Area_stampa</vt:lpstr>
      <vt:lpstr>FM</vt:lpstr>
      <vt:lpstr>NewTable0</vt:lpstr>
      <vt:lpstr>NewTable2</vt:lpstr>
      <vt:lpstr>NewTable3</vt:lpstr>
      <vt:lpstr>NewTable4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</dc:creator>
  <cp:lastModifiedBy>Alessandra Bernardinello</cp:lastModifiedBy>
  <dcterms:created xsi:type="dcterms:W3CDTF">2013-02-28T10:40:19Z</dcterms:created>
  <dcterms:modified xsi:type="dcterms:W3CDTF">2026-04-15T12:25:27Z</dcterms:modified>
</cp:coreProperties>
</file>